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drawings/drawing4.xml" ContentType="application/vnd.openxmlformats-officedocument.drawing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36DA6F3B-D4AA-4769-B434-BF513896E7D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 " sheetId="8" r:id="rId1"/>
    <sheet name="Publikime AL" sheetId="12" r:id="rId2"/>
    <sheet name="Publikime EN" sheetId="9" r:id="rId3"/>
    <sheet name="D-1" sheetId="4" r:id="rId4"/>
    <sheet name="W-1" sheetId="5" r:id="rId5"/>
  </sheets>
  <externalReferences>
    <externalReference r:id="rId6"/>
  </externalReferences>
  <definedNames>
    <definedName name="_0.1.1900" localSheetId="2">'[1]Publikime AL'!$B$2:$I$2</definedName>
    <definedName name="_xlnm.Print_Area" localSheetId="3">'D-1'!$A$1:$I$33</definedName>
    <definedName name="_xlnm.Print_Area" localSheetId="1">'Publikime AL'!$A$1:$I$893</definedName>
    <definedName name="_xlnm.Print_Area" localSheetId="2">'Publikime EN'!$A$1:$I$692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4" l="1"/>
  <c r="B2" i="12" s="1"/>
  <c r="C138" i="4" l="1"/>
  <c r="D138" i="4"/>
  <c r="E138" i="4"/>
  <c r="F138" i="4"/>
  <c r="G138" i="4"/>
  <c r="H138" i="4"/>
  <c r="C139" i="4"/>
  <c r="D139" i="4"/>
  <c r="E139" i="4"/>
  <c r="F139" i="4"/>
  <c r="G139" i="4"/>
  <c r="H139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43" i="4"/>
  <c r="D143" i="4"/>
  <c r="E143" i="4"/>
  <c r="F143" i="4"/>
  <c r="G143" i="4"/>
  <c r="H143" i="4"/>
  <c r="E307" i="12" l="1"/>
  <c r="E287" i="12"/>
  <c r="E305" i="12" l="1"/>
  <c r="E172" i="9"/>
  <c r="H217" i="5" l="1"/>
  <c r="E214" i="5" l="1"/>
  <c r="D17" i="9" l="1"/>
  <c r="E17" i="9"/>
  <c r="F17" i="9"/>
  <c r="G17" i="9"/>
  <c r="D18" i="9"/>
  <c r="E18" i="9"/>
  <c r="F18" i="9"/>
  <c r="G18" i="9"/>
  <c r="D19" i="9"/>
  <c r="E19" i="9"/>
  <c r="F19" i="9"/>
  <c r="G19" i="9"/>
  <c r="D26" i="9"/>
  <c r="E26" i="9"/>
  <c r="D27" i="9"/>
  <c r="E27" i="9"/>
  <c r="D28" i="9"/>
  <c r="E28" i="9"/>
  <c r="D29" i="9"/>
  <c r="E29" i="9"/>
  <c r="D30" i="9"/>
  <c r="E30" i="9"/>
  <c r="C31" i="9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H79" i="9"/>
  <c r="B126" i="9"/>
  <c r="C126" i="9"/>
  <c r="D126" i="9"/>
  <c r="E126" i="9"/>
  <c r="F126" i="9"/>
  <c r="G126" i="9"/>
  <c r="B135" i="9"/>
  <c r="C135" i="9"/>
  <c r="D135" i="9"/>
  <c r="E135" i="9"/>
  <c r="F135" i="9"/>
  <c r="G135" i="9"/>
  <c r="B140" i="9"/>
  <c r="C140" i="9"/>
  <c r="D140" i="9"/>
  <c r="E140" i="9"/>
  <c r="F140" i="9"/>
  <c r="G140" i="9"/>
  <c r="B157" i="9"/>
  <c r="C157" i="9"/>
  <c r="D157" i="9"/>
  <c r="E157" i="9"/>
  <c r="F157" i="9"/>
  <c r="G157" i="9"/>
  <c r="E162" i="9"/>
  <c r="E163" i="9"/>
  <c r="E164" i="9"/>
  <c r="E165" i="9"/>
  <c r="E166" i="9"/>
  <c r="E167" i="9"/>
  <c r="E173" i="9"/>
  <c r="E174" i="9"/>
  <c r="E175" i="9"/>
  <c r="E176" i="9"/>
  <c r="E177" i="9"/>
  <c r="E184" i="9"/>
  <c r="E192" i="9"/>
  <c r="E193" i="9"/>
  <c r="E194" i="9"/>
  <c r="E195" i="9"/>
  <c r="E196" i="9"/>
  <c r="E197" i="9"/>
  <c r="E202" i="9"/>
  <c r="E204" i="9"/>
  <c r="E247" i="9"/>
  <c r="E248" i="9"/>
  <c r="E249" i="9"/>
  <c r="E250" i="9"/>
  <c r="E251" i="9"/>
  <c r="E252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B433" i="9"/>
  <c r="C433" i="9"/>
  <c r="D433" i="9"/>
  <c r="E433" i="9"/>
  <c r="F433" i="9"/>
  <c r="G433" i="9"/>
  <c r="B434" i="9"/>
  <c r="C434" i="9"/>
  <c r="D434" i="9"/>
  <c r="E434" i="9"/>
  <c r="F434" i="9"/>
  <c r="G434" i="9"/>
  <c r="B435" i="9"/>
  <c r="C435" i="9"/>
  <c r="D435" i="9"/>
  <c r="E435" i="9"/>
  <c r="F435" i="9"/>
  <c r="G435" i="9"/>
  <c r="B436" i="9"/>
  <c r="C436" i="9"/>
  <c r="D436" i="9"/>
  <c r="E436" i="9"/>
  <c r="F436" i="9"/>
  <c r="G436" i="9"/>
  <c r="B437" i="9"/>
  <c r="C437" i="9"/>
  <c r="D437" i="9"/>
  <c r="E437" i="9"/>
  <c r="F437" i="9"/>
  <c r="G437" i="9"/>
  <c r="B438" i="9"/>
  <c r="C438" i="9"/>
  <c r="D438" i="9"/>
  <c r="E438" i="9"/>
  <c r="F438" i="9"/>
  <c r="G438" i="9"/>
  <c r="B439" i="9"/>
  <c r="C439" i="9"/>
  <c r="D439" i="9"/>
  <c r="E439" i="9"/>
  <c r="F439" i="9"/>
  <c r="G439" i="9"/>
  <c r="B440" i="9"/>
  <c r="C440" i="9"/>
  <c r="D440" i="9"/>
  <c r="E440" i="9"/>
  <c r="F440" i="9"/>
  <c r="G440" i="9"/>
  <c r="B441" i="9"/>
  <c r="C441" i="9"/>
  <c r="D441" i="9"/>
  <c r="E441" i="9"/>
  <c r="F441" i="9"/>
  <c r="G441" i="9"/>
  <c r="B442" i="9"/>
  <c r="C442" i="9"/>
  <c r="D442" i="9"/>
  <c r="E442" i="9"/>
  <c r="F442" i="9"/>
  <c r="G442" i="9"/>
  <c r="B443" i="9"/>
  <c r="C443" i="9"/>
  <c r="D443" i="9"/>
  <c r="E443" i="9"/>
  <c r="F443" i="9"/>
  <c r="G443" i="9"/>
  <c r="B444" i="9"/>
  <c r="C444" i="9"/>
  <c r="D444" i="9"/>
  <c r="E444" i="9"/>
  <c r="F444" i="9"/>
  <c r="G444" i="9"/>
  <c r="B445" i="9"/>
  <c r="C445" i="9"/>
  <c r="D445" i="9"/>
  <c r="E445" i="9"/>
  <c r="F445" i="9"/>
  <c r="G445" i="9"/>
  <c r="B446" i="9"/>
  <c r="C446" i="9"/>
  <c r="D446" i="9"/>
  <c r="E446" i="9"/>
  <c r="F446" i="9"/>
  <c r="G446" i="9"/>
  <c r="B447" i="9"/>
  <c r="C447" i="9"/>
  <c r="D447" i="9"/>
  <c r="E447" i="9"/>
  <c r="F447" i="9"/>
  <c r="G447" i="9"/>
  <c r="B448" i="9"/>
  <c r="C448" i="9"/>
  <c r="D448" i="9"/>
  <c r="E448" i="9"/>
  <c r="F448" i="9"/>
  <c r="G448" i="9"/>
  <c r="B449" i="9"/>
  <c r="C449" i="9"/>
  <c r="D449" i="9"/>
  <c r="E449" i="9"/>
  <c r="F449" i="9"/>
  <c r="G449" i="9"/>
  <c r="B450" i="9"/>
  <c r="C450" i="9"/>
  <c r="D450" i="9"/>
  <c r="E450" i="9"/>
  <c r="F450" i="9"/>
  <c r="G450" i="9"/>
  <c r="B451" i="9"/>
  <c r="C451" i="9"/>
  <c r="D451" i="9"/>
  <c r="E451" i="9"/>
  <c r="F451" i="9"/>
  <c r="G451" i="9"/>
  <c r="B452" i="9"/>
  <c r="C452" i="9"/>
  <c r="D452" i="9"/>
  <c r="E452" i="9"/>
  <c r="F452" i="9"/>
  <c r="G452" i="9"/>
  <c r="B453" i="9"/>
  <c r="C453" i="9"/>
  <c r="D453" i="9"/>
  <c r="E453" i="9"/>
  <c r="F453" i="9"/>
  <c r="G453" i="9"/>
  <c r="B454" i="9"/>
  <c r="C454" i="9"/>
  <c r="D454" i="9"/>
  <c r="E454" i="9"/>
  <c r="F454" i="9"/>
  <c r="G454" i="9"/>
  <c r="B455" i="9"/>
  <c r="C455" i="9"/>
  <c r="D455" i="9"/>
  <c r="E455" i="9"/>
  <c r="F455" i="9"/>
  <c r="G455" i="9"/>
  <c r="B456" i="9"/>
  <c r="C456" i="9"/>
  <c r="D456" i="9"/>
  <c r="E456" i="9"/>
  <c r="F456" i="9"/>
  <c r="G456" i="9"/>
  <c r="D660" i="9"/>
  <c r="E660" i="9"/>
  <c r="D661" i="9"/>
  <c r="E661" i="9"/>
  <c r="D662" i="9"/>
  <c r="E662" i="9"/>
  <c r="D663" i="9"/>
  <c r="E663" i="9"/>
  <c r="D664" i="9"/>
  <c r="E664" i="9"/>
  <c r="D665" i="9"/>
  <c r="E665" i="9"/>
  <c r="D666" i="9"/>
  <c r="E666" i="9"/>
  <c r="D667" i="9"/>
  <c r="E667" i="9"/>
  <c r="D668" i="9"/>
  <c r="E668" i="9"/>
  <c r="D669" i="9"/>
  <c r="E669" i="9"/>
  <c r="D670" i="9"/>
  <c r="E670" i="9"/>
  <c r="D671" i="9"/>
  <c r="E671" i="9"/>
  <c r="B676" i="9"/>
  <c r="C676" i="9"/>
  <c r="D676" i="9"/>
  <c r="E676" i="9"/>
  <c r="F676" i="9"/>
  <c r="G676" i="9"/>
  <c r="H676" i="9"/>
  <c r="B677" i="9"/>
  <c r="C677" i="9"/>
  <c r="D677" i="9"/>
  <c r="E677" i="9"/>
  <c r="F677" i="9"/>
  <c r="G677" i="9"/>
  <c r="H677" i="9"/>
  <c r="B2" i="9" l="1"/>
  <c r="D346" i="9" l="1"/>
  <c r="C83" i="9"/>
  <c r="C24" i="9"/>
  <c r="E339" i="12"/>
  <c r="E236" i="9" l="1"/>
  <c r="E226" i="9"/>
  <c r="H6" i="12"/>
  <c r="H6" i="9" s="1"/>
  <c r="B10" i="12"/>
  <c r="B10" i="9" s="1"/>
  <c r="C10" i="12"/>
  <c r="C10" i="9" s="1"/>
  <c r="D10" i="12"/>
  <c r="D10" i="9" s="1"/>
  <c r="E10" i="12"/>
  <c r="E10" i="9" s="1"/>
  <c r="F10" i="12"/>
  <c r="F10" i="9" s="1"/>
  <c r="G10" i="12"/>
  <c r="G10" i="9" s="1"/>
  <c r="H10" i="12"/>
  <c r="H10" i="9" s="1"/>
  <c r="B11" i="12"/>
  <c r="B11" i="9" s="1"/>
  <c r="C11" i="12"/>
  <c r="C11" i="9" s="1"/>
  <c r="D11" i="12"/>
  <c r="D11" i="9" s="1"/>
  <c r="E11" i="12"/>
  <c r="E11" i="9" s="1"/>
  <c r="F11" i="12"/>
  <c r="F11" i="9" s="1"/>
  <c r="G11" i="12"/>
  <c r="G11" i="9" s="1"/>
  <c r="H11" i="12"/>
  <c r="H11" i="9" s="1"/>
  <c r="B12" i="12"/>
  <c r="B12" i="9" s="1"/>
  <c r="C12" i="12"/>
  <c r="C12" i="9" s="1"/>
  <c r="D12" i="12"/>
  <c r="D12" i="9" s="1"/>
  <c r="E12" i="12"/>
  <c r="E12" i="9" s="1"/>
  <c r="F12" i="12"/>
  <c r="F12" i="9" s="1"/>
  <c r="G12" i="12"/>
  <c r="G12" i="9" s="1"/>
  <c r="H12" i="12"/>
  <c r="H12" i="9" s="1"/>
  <c r="E40" i="12"/>
  <c r="F40" i="12" s="1"/>
  <c r="G40" i="12" s="1"/>
  <c r="C77" i="12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1" i="12"/>
  <c r="C92" i="12" s="1"/>
  <c r="C93" i="12" s="1"/>
  <c r="C94" i="12" s="1"/>
  <c r="C95" i="12" s="1"/>
  <c r="C96" i="12" s="1"/>
  <c r="C97" i="12" s="1"/>
  <c r="C98" i="12" s="1"/>
  <c r="C99" i="12" s="1"/>
  <c r="C100" i="12" s="1"/>
  <c r="C101" i="12" s="1"/>
  <c r="C102" i="12" s="1"/>
  <c r="C103" i="12" s="1"/>
  <c r="C104" i="12" s="1"/>
  <c r="C105" i="12" s="1"/>
  <c r="C106" i="12" s="1"/>
  <c r="C107" i="12" s="1"/>
  <c r="C108" i="12" s="1"/>
  <c r="C109" i="12" s="1"/>
  <c r="C110" i="12" s="1"/>
  <c r="C111" i="12" s="1"/>
  <c r="C112" i="12" s="1"/>
  <c r="C113" i="12" s="1"/>
  <c r="C114" i="12" s="1"/>
  <c r="C115" i="12" s="1"/>
  <c r="C116" i="12" s="1"/>
  <c r="C117" i="12" s="1"/>
  <c r="C118" i="12" s="1"/>
  <c r="C119" i="12" s="1"/>
  <c r="C120" i="12" s="1"/>
  <c r="C121" i="12" s="1"/>
  <c r="C122" i="12" s="1"/>
  <c r="C123" i="12" s="1"/>
  <c r="D160" i="12"/>
  <c r="D85" i="9" s="1"/>
  <c r="E160" i="12"/>
  <c r="E85" i="9" s="1"/>
  <c r="F160" i="12"/>
  <c r="F85" i="9" s="1"/>
  <c r="D161" i="12"/>
  <c r="D86" i="9" s="1"/>
  <c r="E161" i="12"/>
  <c r="E86" i="9" s="1"/>
  <c r="F161" i="12"/>
  <c r="F86" i="9" s="1"/>
  <c r="D162" i="12"/>
  <c r="D87" i="9" s="1"/>
  <c r="E162" i="12"/>
  <c r="E87" i="9" s="1"/>
  <c r="F162" i="12"/>
  <c r="F87" i="9" s="1"/>
  <c r="D163" i="12"/>
  <c r="D88" i="9" s="1"/>
  <c r="E163" i="12"/>
  <c r="E88" i="9" s="1"/>
  <c r="F163" i="12"/>
  <c r="F88" i="9" s="1"/>
  <c r="D164" i="12"/>
  <c r="D89" i="9" s="1"/>
  <c r="E164" i="12"/>
  <c r="E89" i="9" s="1"/>
  <c r="F164" i="12"/>
  <c r="F89" i="9" s="1"/>
  <c r="D165" i="12"/>
  <c r="D90" i="9" s="1"/>
  <c r="E165" i="12"/>
  <c r="E90" i="9" s="1"/>
  <c r="F165" i="12"/>
  <c r="F90" i="9" s="1"/>
  <c r="D166" i="12"/>
  <c r="D91" i="9" s="1"/>
  <c r="E166" i="12"/>
  <c r="E91" i="9" s="1"/>
  <c r="F166" i="12"/>
  <c r="F91" i="9" s="1"/>
  <c r="D167" i="12"/>
  <c r="D92" i="9" s="1"/>
  <c r="E167" i="12"/>
  <c r="E92" i="9" s="1"/>
  <c r="F167" i="12"/>
  <c r="F92" i="9" s="1"/>
  <c r="D168" i="12"/>
  <c r="D93" i="9" s="1"/>
  <c r="E168" i="12"/>
  <c r="E93" i="9" s="1"/>
  <c r="F168" i="12"/>
  <c r="F93" i="9" s="1"/>
  <c r="D169" i="12"/>
  <c r="D94" i="9" s="1"/>
  <c r="E169" i="12"/>
  <c r="E94" i="9" s="1"/>
  <c r="F169" i="12"/>
  <c r="F94" i="9" s="1"/>
  <c r="D170" i="12"/>
  <c r="D95" i="9" s="1"/>
  <c r="E170" i="12"/>
  <c r="E95" i="9" s="1"/>
  <c r="F170" i="12"/>
  <c r="F95" i="9" s="1"/>
  <c r="D171" i="12"/>
  <c r="D96" i="9" s="1"/>
  <c r="E171" i="12"/>
  <c r="E96" i="9" s="1"/>
  <c r="F171" i="12"/>
  <c r="F96" i="9" s="1"/>
  <c r="D172" i="12"/>
  <c r="D97" i="9" s="1"/>
  <c r="E172" i="12"/>
  <c r="E97" i="9" s="1"/>
  <c r="F172" i="12"/>
  <c r="F97" i="9" s="1"/>
  <c r="D173" i="12"/>
  <c r="D98" i="9" s="1"/>
  <c r="E173" i="12"/>
  <c r="E98" i="9" s="1"/>
  <c r="F173" i="12"/>
  <c r="F98" i="9" s="1"/>
  <c r="D174" i="12"/>
  <c r="D99" i="9" s="1"/>
  <c r="E174" i="12"/>
  <c r="E99" i="9" s="1"/>
  <c r="F174" i="12"/>
  <c r="F99" i="9" s="1"/>
  <c r="D175" i="12"/>
  <c r="D100" i="9" s="1"/>
  <c r="E175" i="12"/>
  <c r="E100" i="9" s="1"/>
  <c r="F175" i="12"/>
  <c r="F100" i="9" s="1"/>
  <c r="D176" i="12"/>
  <c r="D101" i="9" s="1"/>
  <c r="E176" i="12"/>
  <c r="E101" i="9" s="1"/>
  <c r="F176" i="12"/>
  <c r="F101" i="9" s="1"/>
  <c r="D177" i="12"/>
  <c r="D102" i="9" s="1"/>
  <c r="E177" i="12"/>
  <c r="E102" i="9" s="1"/>
  <c r="F177" i="12"/>
  <c r="F102" i="9" s="1"/>
  <c r="D178" i="12"/>
  <c r="D103" i="9" s="1"/>
  <c r="E178" i="12"/>
  <c r="E103" i="9" s="1"/>
  <c r="F178" i="12"/>
  <c r="F103" i="9" s="1"/>
  <c r="D179" i="12"/>
  <c r="D104" i="9" s="1"/>
  <c r="E179" i="12"/>
  <c r="E104" i="9" s="1"/>
  <c r="F179" i="12"/>
  <c r="F104" i="9" s="1"/>
  <c r="D180" i="12"/>
  <c r="D105" i="9" s="1"/>
  <c r="E180" i="12"/>
  <c r="E105" i="9" s="1"/>
  <c r="F180" i="12"/>
  <c r="F105" i="9" s="1"/>
  <c r="D181" i="12"/>
  <c r="D106" i="9" s="1"/>
  <c r="E181" i="12"/>
  <c r="E106" i="9" s="1"/>
  <c r="F181" i="12"/>
  <c r="F106" i="9" s="1"/>
  <c r="D182" i="12"/>
  <c r="D107" i="9" s="1"/>
  <c r="E182" i="12"/>
  <c r="E107" i="9" s="1"/>
  <c r="F182" i="12"/>
  <c r="F107" i="9" s="1"/>
  <c r="D183" i="12"/>
  <c r="D108" i="9" s="1"/>
  <c r="E183" i="12"/>
  <c r="E108" i="9" s="1"/>
  <c r="F183" i="12"/>
  <c r="F108" i="9" s="1"/>
  <c r="E285" i="12"/>
  <c r="E182" i="9" s="1"/>
  <c r="E286" i="12"/>
  <c r="E183" i="9" s="1"/>
  <c r="E288" i="12"/>
  <c r="E185" i="9" s="1"/>
  <c r="E289" i="12"/>
  <c r="E186" i="9" s="1"/>
  <c r="E290" i="12"/>
  <c r="E187" i="9" s="1"/>
  <c r="E306" i="12"/>
  <c r="E203" i="9" s="1"/>
  <c r="E308" i="12"/>
  <c r="E205" i="9" s="1"/>
  <c r="E309" i="12"/>
  <c r="E206" i="9" s="1"/>
  <c r="E310" i="12"/>
  <c r="E207" i="9" s="1"/>
  <c r="E329" i="12"/>
  <c r="E336" i="12"/>
  <c r="E337" i="12"/>
  <c r="E338" i="12"/>
  <c r="E340" i="12"/>
  <c r="E341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B519" i="12"/>
  <c r="B391" i="9" s="1"/>
  <c r="C519" i="12"/>
  <c r="C391" i="9" s="1"/>
  <c r="D519" i="12"/>
  <c r="D391" i="9" s="1"/>
  <c r="E519" i="12"/>
  <c r="E391" i="9" s="1"/>
  <c r="F519" i="12"/>
  <c r="F391" i="9" s="1"/>
  <c r="G519" i="12"/>
  <c r="G391" i="9" s="1"/>
  <c r="H519" i="12"/>
  <c r="H391" i="9" s="1"/>
  <c r="I519" i="12"/>
  <c r="I391" i="9" s="1"/>
  <c r="B520" i="12"/>
  <c r="B392" i="9" s="1"/>
  <c r="C520" i="12"/>
  <c r="C392" i="9" s="1"/>
  <c r="D520" i="12"/>
  <c r="D392" i="9" s="1"/>
  <c r="E520" i="12"/>
  <c r="E392" i="9" s="1"/>
  <c r="F520" i="12"/>
  <c r="F392" i="9" s="1"/>
  <c r="G520" i="12"/>
  <c r="G392" i="9" s="1"/>
  <c r="H520" i="12"/>
  <c r="H392" i="9" s="1"/>
  <c r="I520" i="12"/>
  <c r="I392" i="9" s="1"/>
  <c r="B521" i="12"/>
  <c r="B393" i="9" s="1"/>
  <c r="C521" i="12"/>
  <c r="C393" i="9" s="1"/>
  <c r="D521" i="12"/>
  <c r="D393" i="9" s="1"/>
  <c r="E521" i="12"/>
  <c r="E393" i="9" s="1"/>
  <c r="F521" i="12"/>
  <c r="F393" i="9" s="1"/>
  <c r="G521" i="12"/>
  <c r="G393" i="9" s="1"/>
  <c r="H521" i="12"/>
  <c r="H393" i="9" s="1"/>
  <c r="I521" i="12"/>
  <c r="I393" i="9" s="1"/>
  <c r="B522" i="12"/>
  <c r="B394" i="9" s="1"/>
  <c r="C522" i="12"/>
  <c r="C394" i="9" s="1"/>
  <c r="D522" i="12"/>
  <c r="D394" i="9" s="1"/>
  <c r="E522" i="12"/>
  <c r="E394" i="9" s="1"/>
  <c r="F522" i="12"/>
  <c r="F394" i="9" s="1"/>
  <c r="G522" i="12"/>
  <c r="G394" i="9" s="1"/>
  <c r="H522" i="12"/>
  <c r="H394" i="9" s="1"/>
  <c r="I522" i="12"/>
  <c r="I394" i="9" s="1"/>
  <c r="B523" i="12"/>
  <c r="B395" i="9" s="1"/>
  <c r="C523" i="12"/>
  <c r="C395" i="9" s="1"/>
  <c r="D523" i="12"/>
  <c r="D395" i="9" s="1"/>
  <c r="E523" i="12"/>
  <c r="E395" i="9" s="1"/>
  <c r="F523" i="12"/>
  <c r="F395" i="9" s="1"/>
  <c r="G523" i="12"/>
  <c r="G395" i="9" s="1"/>
  <c r="H523" i="12"/>
  <c r="H395" i="9" s="1"/>
  <c r="I523" i="12"/>
  <c r="I395" i="9" s="1"/>
  <c r="B524" i="12"/>
  <c r="B396" i="9" s="1"/>
  <c r="C524" i="12"/>
  <c r="C396" i="9" s="1"/>
  <c r="D524" i="12"/>
  <c r="D396" i="9" s="1"/>
  <c r="E524" i="12"/>
  <c r="E396" i="9" s="1"/>
  <c r="F524" i="12"/>
  <c r="F396" i="9" s="1"/>
  <c r="G524" i="12"/>
  <c r="G396" i="9" s="1"/>
  <c r="H524" i="12"/>
  <c r="H396" i="9" s="1"/>
  <c r="I524" i="12"/>
  <c r="I396" i="9" s="1"/>
  <c r="B525" i="12"/>
  <c r="B397" i="9" s="1"/>
  <c r="C525" i="12"/>
  <c r="C397" i="9" s="1"/>
  <c r="D525" i="12"/>
  <c r="D397" i="9" s="1"/>
  <c r="E525" i="12"/>
  <c r="E397" i="9" s="1"/>
  <c r="F525" i="12"/>
  <c r="F397" i="9" s="1"/>
  <c r="G525" i="12"/>
  <c r="G397" i="9" s="1"/>
  <c r="H525" i="12"/>
  <c r="H397" i="9" s="1"/>
  <c r="I525" i="12"/>
  <c r="I397" i="9" s="1"/>
  <c r="B526" i="12"/>
  <c r="B398" i="9" s="1"/>
  <c r="C526" i="12"/>
  <c r="C398" i="9" s="1"/>
  <c r="D526" i="12"/>
  <c r="D398" i="9" s="1"/>
  <c r="E526" i="12"/>
  <c r="E398" i="9" s="1"/>
  <c r="F526" i="12"/>
  <c r="F398" i="9" s="1"/>
  <c r="G526" i="12"/>
  <c r="G398" i="9" s="1"/>
  <c r="H526" i="12"/>
  <c r="H398" i="9" s="1"/>
  <c r="I526" i="12"/>
  <c r="I398" i="9" s="1"/>
  <c r="B527" i="12"/>
  <c r="B399" i="9" s="1"/>
  <c r="C527" i="12"/>
  <c r="C399" i="9" s="1"/>
  <c r="D527" i="12"/>
  <c r="D399" i="9" s="1"/>
  <c r="E527" i="12"/>
  <c r="E399" i="9" s="1"/>
  <c r="F527" i="12"/>
  <c r="F399" i="9" s="1"/>
  <c r="G527" i="12"/>
  <c r="G399" i="9" s="1"/>
  <c r="H527" i="12"/>
  <c r="H399" i="9" s="1"/>
  <c r="I527" i="12"/>
  <c r="I399" i="9" s="1"/>
  <c r="B528" i="12"/>
  <c r="B400" i="9" s="1"/>
  <c r="C528" i="12"/>
  <c r="C400" i="9" s="1"/>
  <c r="D528" i="12"/>
  <c r="D400" i="9" s="1"/>
  <c r="E528" i="12"/>
  <c r="E400" i="9" s="1"/>
  <c r="F528" i="12"/>
  <c r="F400" i="9" s="1"/>
  <c r="G528" i="12"/>
  <c r="G400" i="9" s="1"/>
  <c r="H528" i="12"/>
  <c r="H400" i="9" s="1"/>
  <c r="I528" i="12"/>
  <c r="I400" i="9" s="1"/>
  <c r="B529" i="12"/>
  <c r="B401" i="9" s="1"/>
  <c r="C529" i="12"/>
  <c r="C401" i="9" s="1"/>
  <c r="D529" i="12"/>
  <c r="D401" i="9" s="1"/>
  <c r="E529" i="12"/>
  <c r="E401" i="9" s="1"/>
  <c r="F529" i="12"/>
  <c r="F401" i="9" s="1"/>
  <c r="G529" i="12"/>
  <c r="G401" i="9" s="1"/>
  <c r="H529" i="12"/>
  <c r="H401" i="9" s="1"/>
  <c r="I529" i="12"/>
  <c r="I401" i="9" s="1"/>
  <c r="B530" i="12"/>
  <c r="B402" i="9" s="1"/>
  <c r="C530" i="12"/>
  <c r="C402" i="9" s="1"/>
  <c r="D530" i="12"/>
  <c r="D402" i="9" s="1"/>
  <c r="E530" i="12"/>
  <c r="E402" i="9" s="1"/>
  <c r="F530" i="12"/>
  <c r="F402" i="9" s="1"/>
  <c r="G530" i="12"/>
  <c r="G402" i="9" s="1"/>
  <c r="H530" i="12"/>
  <c r="H402" i="9" s="1"/>
  <c r="I530" i="12"/>
  <c r="I402" i="9" s="1"/>
  <c r="B531" i="12"/>
  <c r="B403" i="9" s="1"/>
  <c r="C531" i="12"/>
  <c r="C403" i="9" s="1"/>
  <c r="D531" i="12"/>
  <c r="D403" i="9" s="1"/>
  <c r="E531" i="12"/>
  <c r="E403" i="9" s="1"/>
  <c r="F531" i="12"/>
  <c r="F403" i="9" s="1"/>
  <c r="G531" i="12"/>
  <c r="G403" i="9" s="1"/>
  <c r="H531" i="12"/>
  <c r="H403" i="9" s="1"/>
  <c r="I531" i="12"/>
  <c r="I403" i="9" s="1"/>
  <c r="B532" i="12"/>
  <c r="B404" i="9" s="1"/>
  <c r="C532" i="12"/>
  <c r="C404" i="9" s="1"/>
  <c r="D532" i="12"/>
  <c r="D404" i="9" s="1"/>
  <c r="E532" i="12"/>
  <c r="E404" i="9" s="1"/>
  <c r="F532" i="12"/>
  <c r="F404" i="9" s="1"/>
  <c r="G532" i="12"/>
  <c r="G404" i="9" s="1"/>
  <c r="H532" i="12"/>
  <c r="H404" i="9" s="1"/>
  <c r="I532" i="12"/>
  <c r="I404" i="9" s="1"/>
  <c r="B533" i="12"/>
  <c r="B405" i="9" s="1"/>
  <c r="C533" i="12"/>
  <c r="C405" i="9" s="1"/>
  <c r="D533" i="12"/>
  <c r="D405" i="9" s="1"/>
  <c r="E533" i="12"/>
  <c r="E405" i="9" s="1"/>
  <c r="F533" i="12"/>
  <c r="F405" i="9" s="1"/>
  <c r="G533" i="12"/>
  <c r="G405" i="9" s="1"/>
  <c r="H533" i="12"/>
  <c r="H405" i="9" s="1"/>
  <c r="I533" i="12"/>
  <c r="I405" i="9" s="1"/>
  <c r="B534" i="12"/>
  <c r="B406" i="9" s="1"/>
  <c r="C534" i="12"/>
  <c r="C406" i="9" s="1"/>
  <c r="D534" i="12"/>
  <c r="D406" i="9" s="1"/>
  <c r="E534" i="12"/>
  <c r="E406" i="9" s="1"/>
  <c r="F534" i="12"/>
  <c r="F406" i="9" s="1"/>
  <c r="G534" i="12"/>
  <c r="G406" i="9" s="1"/>
  <c r="H534" i="12"/>
  <c r="H406" i="9" s="1"/>
  <c r="I534" i="12"/>
  <c r="I406" i="9" s="1"/>
  <c r="B535" i="12"/>
  <c r="B407" i="9" s="1"/>
  <c r="C535" i="12"/>
  <c r="C407" i="9" s="1"/>
  <c r="D535" i="12"/>
  <c r="D407" i="9" s="1"/>
  <c r="E535" i="12"/>
  <c r="E407" i="9" s="1"/>
  <c r="F535" i="12"/>
  <c r="F407" i="9" s="1"/>
  <c r="G535" i="12"/>
  <c r="G407" i="9" s="1"/>
  <c r="H535" i="12"/>
  <c r="H407" i="9" s="1"/>
  <c r="I535" i="12"/>
  <c r="I407" i="9" s="1"/>
  <c r="B536" i="12"/>
  <c r="B408" i="9" s="1"/>
  <c r="C536" i="12"/>
  <c r="C408" i="9" s="1"/>
  <c r="D536" i="12"/>
  <c r="D408" i="9" s="1"/>
  <c r="E536" i="12"/>
  <c r="E408" i="9" s="1"/>
  <c r="F536" i="12"/>
  <c r="F408" i="9" s="1"/>
  <c r="G536" i="12"/>
  <c r="G408" i="9" s="1"/>
  <c r="H536" i="12"/>
  <c r="H408" i="9" s="1"/>
  <c r="I536" i="12"/>
  <c r="I408" i="9" s="1"/>
  <c r="B537" i="12"/>
  <c r="B409" i="9" s="1"/>
  <c r="C537" i="12"/>
  <c r="C409" i="9" s="1"/>
  <c r="D537" i="12"/>
  <c r="D409" i="9" s="1"/>
  <c r="E537" i="12"/>
  <c r="E409" i="9" s="1"/>
  <c r="F537" i="12"/>
  <c r="F409" i="9" s="1"/>
  <c r="G537" i="12"/>
  <c r="G409" i="9" s="1"/>
  <c r="H537" i="12"/>
  <c r="H409" i="9" s="1"/>
  <c r="I537" i="12"/>
  <c r="I409" i="9" s="1"/>
  <c r="B538" i="12"/>
  <c r="B410" i="9" s="1"/>
  <c r="C538" i="12"/>
  <c r="C410" i="9" s="1"/>
  <c r="D538" i="12"/>
  <c r="D410" i="9" s="1"/>
  <c r="E538" i="12"/>
  <c r="E410" i="9" s="1"/>
  <c r="F538" i="12"/>
  <c r="F410" i="9" s="1"/>
  <c r="G538" i="12"/>
  <c r="G410" i="9" s="1"/>
  <c r="H538" i="12"/>
  <c r="H410" i="9" s="1"/>
  <c r="I538" i="12"/>
  <c r="I410" i="9" s="1"/>
  <c r="B539" i="12"/>
  <c r="B411" i="9" s="1"/>
  <c r="C539" i="12"/>
  <c r="C411" i="9" s="1"/>
  <c r="D539" i="12"/>
  <c r="D411" i="9" s="1"/>
  <c r="E539" i="12"/>
  <c r="E411" i="9" s="1"/>
  <c r="F539" i="12"/>
  <c r="F411" i="9" s="1"/>
  <c r="G539" i="12"/>
  <c r="G411" i="9" s="1"/>
  <c r="H539" i="12"/>
  <c r="H411" i="9" s="1"/>
  <c r="I539" i="12"/>
  <c r="I411" i="9" s="1"/>
  <c r="B540" i="12"/>
  <c r="B412" i="9" s="1"/>
  <c r="C540" i="12"/>
  <c r="C412" i="9" s="1"/>
  <c r="D540" i="12"/>
  <c r="D412" i="9" s="1"/>
  <c r="E540" i="12"/>
  <c r="E412" i="9" s="1"/>
  <c r="F540" i="12"/>
  <c r="F412" i="9" s="1"/>
  <c r="G540" i="12"/>
  <c r="G412" i="9" s="1"/>
  <c r="H540" i="12"/>
  <c r="H412" i="9" s="1"/>
  <c r="I540" i="12"/>
  <c r="I412" i="9" s="1"/>
  <c r="B541" i="12"/>
  <c r="B413" i="9" s="1"/>
  <c r="C541" i="12"/>
  <c r="C413" i="9" s="1"/>
  <c r="D541" i="12"/>
  <c r="D413" i="9" s="1"/>
  <c r="E541" i="12"/>
  <c r="E413" i="9" s="1"/>
  <c r="F541" i="12"/>
  <c r="F413" i="9" s="1"/>
  <c r="G541" i="12"/>
  <c r="G413" i="9" s="1"/>
  <c r="H541" i="12"/>
  <c r="H413" i="9" s="1"/>
  <c r="I541" i="12"/>
  <c r="I413" i="9" s="1"/>
  <c r="B542" i="12"/>
  <c r="B414" i="9" s="1"/>
  <c r="C542" i="12"/>
  <c r="C414" i="9" s="1"/>
  <c r="D542" i="12"/>
  <c r="D414" i="9" s="1"/>
  <c r="E542" i="12"/>
  <c r="E414" i="9" s="1"/>
  <c r="F542" i="12"/>
  <c r="F414" i="9" s="1"/>
  <c r="G542" i="12"/>
  <c r="G414" i="9" s="1"/>
  <c r="H542" i="12"/>
  <c r="H414" i="9" s="1"/>
  <c r="I542" i="12"/>
  <c r="I414" i="9" s="1"/>
  <c r="B560" i="12"/>
  <c r="C560" i="12"/>
  <c r="D560" i="12"/>
  <c r="E560" i="12"/>
  <c r="F560" i="12"/>
  <c r="G560" i="12"/>
  <c r="B561" i="12"/>
  <c r="C561" i="12"/>
  <c r="D561" i="12"/>
  <c r="E561" i="12"/>
  <c r="F561" i="12"/>
  <c r="G561" i="12"/>
  <c r="B562" i="12"/>
  <c r="C562" i="12"/>
  <c r="D562" i="12"/>
  <c r="E562" i="12"/>
  <c r="F562" i="12"/>
  <c r="G562" i="12"/>
  <c r="B563" i="12"/>
  <c r="C563" i="12"/>
  <c r="D563" i="12"/>
  <c r="E563" i="12"/>
  <c r="F563" i="12"/>
  <c r="G563" i="12"/>
  <c r="B564" i="12"/>
  <c r="C564" i="12"/>
  <c r="D564" i="12"/>
  <c r="E564" i="12"/>
  <c r="F564" i="12"/>
  <c r="G564" i="12"/>
  <c r="B565" i="12"/>
  <c r="C565" i="12"/>
  <c r="D565" i="12"/>
  <c r="E565" i="12"/>
  <c r="F565" i="12"/>
  <c r="G565" i="12"/>
  <c r="B566" i="12"/>
  <c r="C566" i="12"/>
  <c r="D566" i="12"/>
  <c r="E566" i="12"/>
  <c r="F566" i="12"/>
  <c r="G566" i="12"/>
  <c r="B567" i="12"/>
  <c r="C567" i="12"/>
  <c r="D567" i="12"/>
  <c r="E567" i="12"/>
  <c r="F567" i="12"/>
  <c r="G567" i="12"/>
  <c r="B568" i="12"/>
  <c r="C568" i="12"/>
  <c r="D568" i="12"/>
  <c r="E568" i="12"/>
  <c r="F568" i="12"/>
  <c r="G568" i="12"/>
  <c r="B569" i="12"/>
  <c r="C569" i="12"/>
  <c r="D569" i="12"/>
  <c r="E569" i="12"/>
  <c r="F569" i="12"/>
  <c r="G569" i="12"/>
  <c r="B570" i="12"/>
  <c r="C570" i="12"/>
  <c r="D570" i="12"/>
  <c r="E570" i="12"/>
  <c r="F570" i="12"/>
  <c r="G570" i="12"/>
  <c r="B571" i="12"/>
  <c r="C571" i="12"/>
  <c r="D571" i="12"/>
  <c r="E571" i="12"/>
  <c r="F571" i="12"/>
  <c r="G571" i="12"/>
  <c r="B572" i="12"/>
  <c r="C572" i="12"/>
  <c r="D572" i="12"/>
  <c r="E572" i="12"/>
  <c r="F572" i="12"/>
  <c r="G572" i="12"/>
  <c r="B573" i="12"/>
  <c r="C573" i="12"/>
  <c r="D573" i="12"/>
  <c r="E573" i="12"/>
  <c r="F573" i="12"/>
  <c r="G573" i="12"/>
  <c r="B574" i="12"/>
  <c r="C574" i="12"/>
  <c r="D574" i="12"/>
  <c r="E574" i="12"/>
  <c r="F574" i="12"/>
  <c r="G574" i="12"/>
  <c r="B575" i="12"/>
  <c r="C575" i="12"/>
  <c r="D575" i="12"/>
  <c r="E575" i="12"/>
  <c r="F575" i="12"/>
  <c r="G575" i="12"/>
  <c r="B576" i="12"/>
  <c r="C576" i="12"/>
  <c r="D576" i="12"/>
  <c r="E576" i="12"/>
  <c r="F576" i="12"/>
  <c r="G576" i="12"/>
  <c r="B577" i="12"/>
  <c r="C577" i="12"/>
  <c r="D577" i="12"/>
  <c r="E577" i="12"/>
  <c r="F577" i="12"/>
  <c r="G577" i="12"/>
  <c r="B578" i="12"/>
  <c r="C578" i="12"/>
  <c r="D578" i="12"/>
  <c r="E578" i="12"/>
  <c r="F578" i="12"/>
  <c r="G578" i="12"/>
  <c r="B579" i="12"/>
  <c r="C579" i="12"/>
  <c r="D579" i="12"/>
  <c r="E579" i="12"/>
  <c r="F579" i="12"/>
  <c r="G579" i="12"/>
  <c r="B580" i="12"/>
  <c r="C580" i="12"/>
  <c r="D580" i="12"/>
  <c r="E580" i="12"/>
  <c r="F580" i="12"/>
  <c r="G580" i="12"/>
  <c r="B581" i="12"/>
  <c r="C581" i="12"/>
  <c r="D581" i="12"/>
  <c r="E581" i="12"/>
  <c r="F581" i="12"/>
  <c r="G581" i="12"/>
  <c r="B582" i="12"/>
  <c r="C582" i="12"/>
  <c r="D582" i="12"/>
  <c r="E582" i="12"/>
  <c r="F582" i="12"/>
  <c r="G582" i="12"/>
  <c r="B583" i="12"/>
  <c r="C583" i="12"/>
  <c r="D583" i="12"/>
  <c r="E583" i="12"/>
  <c r="F583" i="12"/>
  <c r="G583" i="12"/>
  <c r="D615" i="12"/>
  <c r="D488" i="9" s="1"/>
  <c r="E615" i="12"/>
  <c r="E488" i="9" s="1"/>
  <c r="D616" i="12"/>
  <c r="D489" i="9" s="1"/>
  <c r="E616" i="12"/>
  <c r="E489" i="9" s="1"/>
  <c r="D617" i="12"/>
  <c r="D490" i="9" s="1"/>
  <c r="E617" i="12"/>
  <c r="E490" i="9" s="1"/>
  <c r="D618" i="12"/>
  <c r="D491" i="9" s="1"/>
  <c r="E618" i="12"/>
  <c r="E491" i="9" s="1"/>
  <c r="D619" i="12"/>
  <c r="D492" i="9" s="1"/>
  <c r="E619" i="12"/>
  <c r="E492" i="9" s="1"/>
  <c r="D620" i="12"/>
  <c r="D493" i="9" s="1"/>
  <c r="E620" i="12"/>
  <c r="E493" i="9" s="1"/>
  <c r="D621" i="12"/>
  <c r="D494" i="9" s="1"/>
  <c r="E621" i="12"/>
  <c r="E494" i="9" s="1"/>
  <c r="D622" i="12"/>
  <c r="D495" i="9" s="1"/>
  <c r="E622" i="12"/>
  <c r="E495" i="9" s="1"/>
  <c r="D623" i="12"/>
  <c r="D496" i="9" s="1"/>
  <c r="E623" i="12"/>
  <c r="E496" i="9" s="1"/>
  <c r="D624" i="12"/>
  <c r="D497" i="9" s="1"/>
  <c r="E624" i="12"/>
  <c r="E497" i="9" s="1"/>
  <c r="D625" i="12"/>
  <c r="D498" i="9" s="1"/>
  <c r="E625" i="12"/>
  <c r="E498" i="9" s="1"/>
  <c r="D626" i="12"/>
  <c r="D499" i="9" s="1"/>
  <c r="E626" i="12"/>
  <c r="E499" i="9" s="1"/>
  <c r="D627" i="12"/>
  <c r="D500" i="9" s="1"/>
  <c r="E627" i="12"/>
  <c r="E500" i="9" s="1"/>
  <c r="D628" i="12"/>
  <c r="D501" i="9" s="1"/>
  <c r="E628" i="12"/>
  <c r="E501" i="9" s="1"/>
  <c r="D629" i="12"/>
  <c r="D502" i="9" s="1"/>
  <c r="E629" i="12"/>
  <c r="E502" i="9" s="1"/>
  <c r="D630" i="12"/>
  <c r="D503" i="9" s="1"/>
  <c r="E630" i="12"/>
  <c r="E503" i="9" s="1"/>
  <c r="D631" i="12"/>
  <c r="D504" i="9" s="1"/>
  <c r="E631" i="12"/>
  <c r="E504" i="9" s="1"/>
  <c r="D632" i="12"/>
  <c r="D505" i="9" s="1"/>
  <c r="E632" i="12"/>
  <c r="E505" i="9" s="1"/>
  <c r="D633" i="12"/>
  <c r="D506" i="9" s="1"/>
  <c r="E633" i="12"/>
  <c r="E506" i="9" s="1"/>
  <c r="D634" i="12"/>
  <c r="D507" i="9" s="1"/>
  <c r="E634" i="12"/>
  <c r="E507" i="9" s="1"/>
  <c r="D635" i="12"/>
  <c r="D508" i="9" s="1"/>
  <c r="E635" i="12"/>
  <c r="E508" i="9" s="1"/>
  <c r="D636" i="12"/>
  <c r="D509" i="9" s="1"/>
  <c r="E636" i="12"/>
  <c r="E509" i="9" s="1"/>
  <c r="D637" i="12"/>
  <c r="D510" i="9" s="1"/>
  <c r="E637" i="12"/>
  <c r="E510" i="9" s="1"/>
  <c r="D638" i="12"/>
  <c r="D511" i="9" s="1"/>
  <c r="E638" i="12"/>
  <c r="E511" i="9" s="1"/>
  <c r="D639" i="12"/>
  <c r="D512" i="9" s="1"/>
  <c r="E639" i="12"/>
  <c r="E512" i="9" s="1"/>
  <c r="D640" i="12"/>
  <c r="D513" i="9" s="1"/>
  <c r="E640" i="12"/>
  <c r="E513" i="9" s="1"/>
  <c r="D641" i="12"/>
  <c r="D514" i="9" s="1"/>
  <c r="E641" i="12"/>
  <c r="E514" i="9" s="1"/>
  <c r="D642" i="12"/>
  <c r="D515" i="9" s="1"/>
  <c r="E642" i="12"/>
  <c r="E515" i="9" s="1"/>
  <c r="D643" i="12"/>
  <c r="D516" i="9" s="1"/>
  <c r="E643" i="12"/>
  <c r="E516" i="9" s="1"/>
  <c r="D644" i="12"/>
  <c r="D517" i="9" s="1"/>
  <c r="E644" i="12"/>
  <c r="E517" i="9" s="1"/>
  <c r="D645" i="12"/>
  <c r="D518" i="9" s="1"/>
  <c r="E645" i="12"/>
  <c r="E518" i="9" s="1"/>
  <c r="D646" i="12"/>
  <c r="D519" i="9" s="1"/>
  <c r="E646" i="12"/>
  <c r="E519" i="9" s="1"/>
  <c r="D647" i="12"/>
  <c r="D520" i="9" s="1"/>
  <c r="E647" i="12"/>
  <c r="E520" i="9" s="1"/>
  <c r="D648" i="12"/>
  <c r="D521" i="9" s="1"/>
  <c r="E648" i="12"/>
  <c r="E521" i="9" s="1"/>
  <c r="D649" i="12"/>
  <c r="D522" i="9" s="1"/>
  <c r="E649" i="12"/>
  <c r="E522" i="9" s="1"/>
  <c r="D650" i="12"/>
  <c r="D523" i="9" s="1"/>
  <c r="E650" i="12"/>
  <c r="E523" i="9" s="1"/>
  <c r="D651" i="12"/>
  <c r="D524" i="9" s="1"/>
  <c r="E651" i="12"/>
  <c r="E524" i="9" s="1"/>
  <c r="D652" i="12"/>
  <c r="D525" i="9" s="1"/>
  <c r="E652" i="12"/>
  <c r="E525" i="9" s="1"/>
  <c r="D653" i="12"/>
  <c r="D526" i="9" s="1"/>
  <c r="E653" i="12"/>
  <c r="E526" i="9" s="1"/>
  <c r="D654" i="12"/>
  <c r="D527" i="9" s="1"/>
  <c r="E654" i="12"/>
  <c r="E527" i="9" s="1"/>
  <c r="D655" i="12"/>
  <c r="D528" i="9" s="1"/>
  <c r="E655" i="12"/>
  <c r="E528" i="9" s="1"/>
  <c r="D656" i="12"/>
  <c r="D529" i="9" s="1"/>
  <c r="E656" i="12"/>
  <c r="E529" i="9" s="1"/>
  <c r="D657" i="12"/>
  <c r="D530" i="9" s="1"/>
  <c r="E657" i="12"/>
  <c r="E530" i="9" s="1"/>
  <c r="D658" i="12"/>
  <c r="D531" i="9" s="1"/>
  <c r="E658" i="12"/>
  <c r="E531" i="9" s="1"/>
  <c r="D659" i="12"/>
  <c r="D532" i="9" s="1"/>
  <c r="E659" i="12"/>
  <c r="E532" i="9" s="1"/>
  <c r="D660" i="12"/>
  <c r="D533" i="9" s="1"/>
  <c r="E660" i="12"/>
  <c r="E533" i="9" s="1"/>
  <c r="D661" i="12"/>
  <c r="D534" i="9" s="1"/>
  <c r="E661" i="12"/>
  <c r="E534" i="9" s="1"/>
  <c r="D662" i="12"/>
  <c r="D535" i="9" s="1"/>
  <c r="E662" i="12"/>
  <c r="E535" i="9" s="1"/>
  <c r="D663" i="12"/>
  <c r="D536" i="9" s="1"/>
  <c r="E663" i="12"/>
  <c r="E536" i="9" s="1"/>
  <c r="D664" i="12"/>
  <c r="D537" i="9" s="1"/>
  <c r="E664" i="12"/>
  <c r="E537" i="9" s="1"/>
  <c r="D665" i="12"/>
  <c r="D538" i="9" s="1"/>
  <c r="E665" i="12"/>
  <c r="E538" i="9" s="1"/>
  <c r="D666" i="12"/>
  <c r="D539" i="9" s="1"/>
  <c r="E666" i="12"/>
  <c r="E539" i="9" s="1"/>
  <c r="D667" i="12"/>
  <c r="D540" i="9" s="1"/>
  <c r="E667" i="12"/>
  <c r="E540" i="9" s="1"/>
  <c r="D668" i="12"/>
  <c r="D541" i="9" s="1"/>
  <c r="E668" i="12"/>
  <c r="E541" i="9" s="1"/>
  <c r="D669" i="12"/>
  <c r="D542" i="9" s="1"/>
  <c r="E669" i="12"/>
  <c r="E542" i="9" s="1"/>
  <c r="D670" i="12"/>
  <c r="D543" i="9" s="1"/>
  <c r="E670" i="12"/>
  <c r="E543" i="9" s="1"/>
  <c r="D671" i="12"/>
  <c r="D544" i="9" s="1"/>
  <c r="E671" i="12"/>
  <c r="E544" i="9" s="1"/>
  <c r="D672" i="12"/>
  <c r="D545" i="9" s="1"/>
  <c r="E672" i="12"/>
  <c r="E545" i="9" s="1"/>
  <c r="D673" i="12"/>
  <c r="D546" i="9" s="1"/>
  <c r="E673" i="12"/>
  <c r="E546" i="9" s="1"/>
  <c r="D674" i="12"/>
  <c r="D547" i="9" s="1"/>
  <c r="E674" i="12"/>
  <c r="E547" i="9" s="1"/>
  <c r="D675" i="12"/>
  <c r="D548" i="9" s="1"/>
  <c r="E675" i="12"/>
  <c r="E548" i="9" s="1"/>
  <c r="D676" i="12"/>
  <c r="D549" i="9" s="1"/>
  <c r="E676" i="12"/>
  <c r="E549" i="9" s="1"/>
  <c r="D677" i="12"/>
  <c r="D550" i="9" s="1"/>
  <c r="E677" i="12"/>
  <c r="E550" i="9" s="1"/>
  <c r="D678" i="12"/>
  <c r="D551" i="9" s="1"/>
  <c r="E678" i="12"/>
  <c r="E551" i="9" s="1"/>
  <c r="D679" i="12"/>
  <c r="D552" i="9" s="1"/>
  <c r="E679" i="12"/>
  <c r="E552" i="9" s="1"/>
  <c r="D680" i="12"/>
  <c r="D553" i="9" s="1"/>
  <c r="E680" i="12"/>
  <c r="E553" i="9" s="1"/>
  <c r="D681" i="12"/>
  <c r="D554" i="9" s="1"/>
  <c r="E681" i="12"/>
  <c r="E554" i="9" s="1"/>
  <c r="D682" i="12"/>
  <c r="D555" i="9" s="1"/>
  <c r="E682" i="12"/>
  <c r="E555" i="9" s="1"/>
  <c r="D683" i="12"/>
  <c r="D556" i="9" s="1"/>
  <c r="E683" i="12"/>
  <c r="E556" i="9" s="1"/>
  <c r="D684" i="12"/>
  <c r="D557" i="9" s="1"/>
  <c r="E684" i="12"/>
  <c r="E557" i="9" s="1"/>
  <c r="D685" i="12"/>
  <c r="D558" i="9" s="1"/>
  <c r="E685" i="12"/>
  <c r="E558" i="9" s="1"/>
  <c r="D686" i="12"/>
  <c r="D559" i="9" s="1"/>
  <c r="E686" i="12"/>
  <c r="E559" i="9" s="1"/>
  <c r="D687" i="12"/>
  <c r="D560" i="9" s="1"/>
  <c r="E687" i="12"/>
  <c r="E560" i="9" s="1"/>
  <c r="D688" i="12"/>
  <c r="D561" i="9" s="1"/>
  <c r="E688" i="12"/>
  <c r="E561" i="9" s="1"/>
  <c r="D689" i="12"/>
  <c r="D562" i="9" s="1"/>
  <c r="E689" i="12"/>
  <c r="E562" i="9" s="1"/>
  <c r="D690" i="12"/>
  <c r="D563" i="9" s="1"/>
  <c r="E690" i="12"/>
  <c r="E563" i="9" s="1"/>
  <c r="D691" i="12"/>
  <c r="D564" i="9" s="1"/>
  <c r="E691" i="12"/>
  <c r="E564" i="9" s="1"/>
  <c r="D692" i="12"/>
  <c r="D565" i="9" s="1"/>
  <c r="E692" i="12"/>
  <c r="E565" i="9" s="1"/>
  <c r="D693" i="12"/>
  <c r="D566" i="9" s="1"/>
  <c r="E693" i="12"/>
  <c r="E566" i="9" s="1"/>
  <c r="D694" i="12"/>
  <c r="D567" i="9" s="1"/>
  <c r="E694" i="12"/>
  <c r="E567" i="9" s="1"/>
  <c r="D695" i="12"/>
  <c r="D568" i="9" s="1"/>
  <c r="E695" i="12"/>
  <c r="E568" i="9" s="1"/>
  <c r="D696" i="12"/>
  <c r="D569" i="9" s="1"/>
  <c r="E696" i="12"/>
  <c r="E569" i="9" s="1"/>
  <c r="D697" i="12"/>
  <c r="D570" i="9" s="1"/>
  <c r="E697" i="12"/>
  <c r="E570" i="9" s="1"/>
  <c r="D698" i="12"/>
  <c r="D571" i="9" s="1"/>
  <c r="E698" i="12"/>
  <c r="E571" i="9" s="1"/>
  <c r="D699" i="12"/>
  <c r="D572" i="9" s="1"/>
  <c r="E699" i="12"/>
  <c r="E572" i="9" s="1"/>
  <c r="D700" i="12"/>
  <c r="D573" i="9" s="1"/>
  <c r="E700" i="12"/>
  <c r="E573" i="9" s="1"/>
  <c r="D701" i="12"/>
  <c r="D574" i="9" s="1"/>
  <c r="E701" i="12"/>
  <c r="E574" i="9" s="1"/>
  <c r="D702" i="12"/>
  <c r="D575" i="9" s="1"/>
  <c r="E702" i="12"/>
  <c r="E575" i="9" s="1"/>
  <c r="D703" i="12"/>
  <c r="D576" i="9" s="1"/>
  <c r="E703" i="12"/>
  <c r="E576" i="9" s="1"/>
  <c r="D704" i="12"/>
  <c r="D577" i="9" s="1"/>
  <c r="E704" i="12"/>
  <c r="E577" i="9" s="1"/>
  <c r="D705" i="12"/>
  <c r="D578" i="9" s="1"/>
  <c r="E705" i="12"/>
  <c r="E578" i="9" s="1"/>
  <c r="D706" i="12"/>
  <c r="D579" i="9" s="1"/>
  <c r="E706" i="12"/>
  <c r="E579" i="9" s="1"/>
  <c r="D707" i="12"/>
  <c r="D580" i="9" s="1"/>
  <c r="E707" i="12"/>
  <c r="E580" i="9" s="1"/>
  <c r="D708" i="12"/>
  <c r="D581" i="9" s="1"/>
  <c r="E708" i="12"/>
  <c r="E581" i="9" s="1"/>
  <c r="D709" i="12"/>
  <c r="D582" i="9" s="1"/>
  <c r="E709" i="12"/>
  <c r="E582" i="9" s="1"/>
  <c r="D710" i="12"/>
  <c r="D583" i="9" s="1"/>
  <c r="E710" i="12"/>
  <c r="E583" i="9" s="1"/>
  <c r="D711" i="12"/>
  <c r="D584" i="9" s="1"/>
  <c r="E711" i="12"/>
  <c r="E584" i="9" s="1"/>
  <c r="D712" i="12"/>
  <c r="D585" i="9" s="1"/>
  <c r="E712" i="12"/>
  <c r="E585" i="9" s="1"/>
  <c r="D713" i="12"/>
  <c r="D586" i="9" s="1"/>
  <c r="E713" i="12"/>
  <c r="E586" i="9" s="1"/>
  <c r="D714" i="12"/>
  <c r="D587" i="9" s="1"/>
  <c r="E714" i="12"/>
  <c r="E587" i="9" s="1"/>
  <c r="D715" i="12"/>
  <c r="D588" i="9" s="1"/>
  <c r="E715" i="12"/>
  <c r="E588" i="9" s="1"/>
  <c r="D716" i="12"/>
  <c r="D589" i="9" s="1"/>
  <c r="E716" i="12"/>
  <c r="E589" i="9" s="1"/>
  <c r="D717" i="12"/>
  <c r="D590" i="9" s="1"/>
  <c r="E717" i="12"/>
  <c r="E590" i="9" s="1"/>
  <c r="D718" i="12"/>
  <c r="D591" i="9" s="1"/>
  <c r="E718" i="12"/>
  <c r="E591" i="9" s="1"/>
  <c r="D719" i="12"/>
  <c r="D592" i="9" s="1"/>
  <c r="E719" i="12"/>
  <c r="E592" i="9" s="1"/>
  <c r="D720" i="12"/>
  <c r="D593" i="9" s="1"/>
  <c r="E720" i="12"/>
  <c r="E593" i="9" s="1"/>
  <c r="D721" i="12"/>
  <c r="D594" i="9" s="1"/>
  <c r="E721" i="12"/>
  <c r="E594" i="9" s="1"/>
  <c r="D722" i="12"/>
  <c r="D595" i="9" s="1"/>
  <c r="E722" i="12"/>
  <c r="E595" i="9" s="1"/>
  <c r="D723" i="12"/>
  <c r="D596" i="9" s="1"/>
  <c r="E723" i="12"/>
  <c r="E596" i="9" s="1"/>
  <c r="D724" i="12"/>
  <c r="D597" i="9" s="1"/>
  <c r="E724" i="12"/>
  <c r="E597" i="9" s="1"/>
  <c r="D725" i="12"/>
  <c r="D598" i="9" s="1"/>
  <c r="E725" i="12"/>
  <c r="E598" i="9" s="1"/>
  <c r="D726" i="12"/>
  <c r="D599" i="9" s="1"/>
  <c r="E726" i="12"/>
  <c r="E599" i="9" s="1"/>
  <c r="D727" i="12"/>
  <c r="D600" i="9" s="1"/>
  <c r="E727" i="12"/>
  <c r="E600" i="9" s="1"/>
  <c r="D728" i="12"/>
  <c r="D601" i="9" s="1"/>
  <c r="E728" i="12"/>
  <c r="E601" i="9" s="1"/>
  <c r="D729" i="12"/>
  <c r="D602" i="9" s="1"/>
  <c r="E729" i="12"/>
  <c r="E602" i="9" s="1"/>
  <c r="D730" i="12"/>
  <c r="D603" i="9" s="1"/>
  <c r="E730" i="12"/>
  <c r="E603" i="9" s="1"/>
  <c r="D731" i="12"/>
  <c r="D604" i="9" s="1"/>
  <c r="E731" i="12"/>
  <c r="E604" i="9" s="1"/>
  <c r="D732" i="12"/>
  <c r="D605" i="9" s="1"/>
  <c r="E732" i="12"/>
  <c r="E605" i="9" s="1"/>
  <c r="D733" i="12"/>
  <c r="D606" i="9" s="1"/>
  <c r="E733" i="12"/>
  <c r="E606" i="9" s="1"/>
  <c r="D734" i="12"/>
  <c r="D607" i="9" s="1"/>
  <c r="E734" i="12"/>
  <c r="E607" i="9" s="1"/>
  <c r="D735" i="12"/>
  <c r="D608" i="9" s="1"/>
  <c r="E735" i="12"/>
  <c r="E608" i="9" s="1"/>
  <c r="D736" i="12"/>
  <c r="D609" i="9" s="1"/>
  <c r="E736" i="12"/>
  <c r="E609" i="9" s="1"/>
  <c r="D737" i="12"/>
  <c r="D610" i="9" s="1"/>
  <c r="E737" i="12"/>
  <c r="E610" i="9" s="1"/>
  <c r="D738" i="12"/>
  <c r="D611" i="9" s="1"/>
  <c r="E738" i="12"/>
  <c r="E611" i="9" s="1"/>
  <c r="D739" i="12"/>
  <c r="D612" i="9" s="1"/>
  <c r="E739" i="12"/>
  <c r="E612" i="9" s="1"/>
  <c r="D740" i="12"/>
  <c r="D613" i="9" s="1"/>
  <c r="E740" i="12"/>
  <c r="E613" i="9" s="1"/>
  <c r="D741" i="12"/>
  <c r="D614" i="9" s="1"/>
  <c r="E741" i="12"/>
  <c r="E614" i="9" s="1"/>
  <c r="D742" i="12"/>
  <c r="D615" i="9" s="1"/>
  <c r="E742" i="12"/>
  <c r="E615" i="9" s="1"/>
  <c r="D743" i="12"/>
  <c r="D616" i="9" s="1"/>
  <c r="E743" i="12"/>
  <c r="E616" i="9" s="1"/>
  <c r="D744" i="12"/>
  <c r="D617" i="9" s="1"/>
  <c r="E744" i="12"/>
  <c r="E617" i="9" s="1"/>
  <c r="D745" i="12"/>
  <c r="D618" i="9" s="1"/>
  <c r="E745" i="12"/>
  <c r="E618" i="9" s="1"/>
  <c r="D746" i="12"/>
  <c r="D619" i="9" s="1"/>
  <c r="E746" i="12"/>
  <c r="E619" i="9" s="1"/>
  <c r="D747" i="12"/>
  <c r="D620" i="9" s="1"/>
  <c r="E747" i="12"/>
  <c r="E620" i="9" s="1"/>
  <c r="D748" i="12"/>
  <c r="D621" i="9" s="1"/>
  <c r="E748" i="12"/>
  <c r="E621" i="9" s="1"/>
  <c r="D749" i="12"/>
  <c r="D622" i="9" s="1"/>
  <c r="E749" i="12"/>
  <c r="E622" i="9" s="1"/>
  <c r="D750" i="12"/>
  <c r="D623" i="9" s="1"/>
  <c r="E750" i="12"/>
  <c r="E623" i="9" s="1"/>
  <c r="D751" i="12"/>
  <c r="D624" i="9" s="1"/>
  <c r="E751" i="12"/>
  <c r="E624" i="9" s="1"/>
  <c r="D752" i="12"/>
  <c r="D625" i="9" s="1"/>
  <c r="E752" i="12"/>
  <c r="E625" i="9" s="1"/>
  <c r="D753" i="12"/>
  <c r="D626" i="9" s="1"/>
  <c r="E753" i="12"/>
  <c r="E626" i="9" s="1"/>
  <c r="D754" i="12"/>
  <c r="D627" i="9" s="1"/>
  <c r="E754" i="12"/>
  <c r="E627" i="9" s="1"/>
  <c r="D755" i="12"/>
  <c r="D628" i="9" s="1"/>
  <c r="E755" i="12"/>
  <c r="E628" i="9" s="1"/>
  <c r="D756" i="12"/>
  <c r="D629" i="9" s="1"/>
  <c r="E756" i="12"/>
  <c r="E629" i="9" s="1"/>
  <c r="D757" i="12"/>
  <c r="D630" i="9" s="1"/>
  <c r="E757" i="12"/>
  <c r="E630" i="9" s="1"/>
  <c r="D758" i="12"/>
  <c r="D631" i="9" s="1"/>
  <c r="E758" i="12"/>
  <c r="E631" i="9" s="1"/>
  <c r="D759" i="12"/>
  <c r="D632" i="9" s="1"/>
  <c r="E759" i="12"/>
  <c r="E632" i="9" s="1"/>
  <c r="D760" i="12"/>
  <c r="D633" i="9" s="1"/>
  <c r="E760" i="12"/>
  <c r="E633" i="9" s="1"/>
  <c r="D761" i="12"/>
  <c r="D634" i="9" s="1"/>
  <c r="E761" i="12"/>
  <c r="E634" i="9" s="1"/>
  <c r="D762" i="12"/>
  <c r="D635" i="9" s="1"/>
  <c r="E762" i="12"/>
  <c r="E635" i="9" s="1"/>
  <c r="D763" i="12"/>
  <c r="D636" i="9" s="1"/>
  <c r="E763" i="12"/>
  <c r="E636" i="9" s="1"/>
  <c r="D764" i="12"/>
  <c r="D637" i="9" s="1"/>
  <c r="E764" i="12"/>
  <c r="E637" i="9" s="1"/>
  <c r="D765" i="12"/>
  <c r="D638" i="9" s="1"/>
  <c r="E765" i="12"/>
  <c r="E638" i="9" s="1"/>
  <c r="D766" i="12"/>
  <c r="D639" i="9" s="1"/>
  <c r="E766" i="12"/>
  <c r="E639" i="9" s="1"/>
  <c r="D767" i="12"/>
  <c r="D640" i="9" s="1"/>
  <c r="E767" i="12"/>
  <c r="E640" i="9" s="1"/>
  <c r="D768" i="12"/>
  <c r="D641" i="9" s="1"/>
  <c r="E768" i="12"/>
  <c r="E641" i="9" s="1"/>
  <c r="D769" i="12"/>
  <c r="D642" i="9" s="1"/>
  <c r="E769" i="12"/>
  <c r="E642" i="9" s="1"/>
  <c r="D770" i="12"/>
  <c r="D643" i="9" s="1"/>
  <c r="E770" i="12"/>
  <c r="E643" i="9" s="1"/>
  <c r="D771" i="12"/>
  <c r="D644" i="9" s="1"/>
  <c r="E771" i="12"/>
  <c r="E644" i="9" s="1"/>
  <c r="D772" i="12"/>
  <c r="D645" i="9" s="1"/>
  <c r="E772" i="12"/>
  <c r="E645" i="9" s="1"/>
  <c r="D773" i="12"/>
  <c r="D646" i="9" s="1"/>
  <c r="E773" i="12"/>
  <c r="E646" i="9" s="1"/>
  <c r="D774" i="12"/>
  <c r="D647" i="9" s="1"/>
  <c r="E774" i="12"/>
  <c r="E647" i="9" s="1"/>
  <c r="D775" i="12"/>
  <c r="D648" i="9" s="1"/>
  <c r="E775" i="12"/>
  <c r="E648" i="9" s="1"/>
  <c r="D776" i="12"/>
  <c r="D649" i="9" s="1"/>
  <c r="E776" i="12"/>
  <c r="E649" i="9" s="1"/>
  <c r="D777" i="12"/>
  <c r="D650" i="9" s="1"/>
  <c r="E777" i="12"/>
  <c r="E650" i="9" s="1"/>
  <c r="D778" i="12"/>
  <c r="D651" i="9" s="1"/>
  <c r="E778" i="12"/>
  <c r="E651" i="9" s="1"/>
  <c r="D779" i="12"/>
  <c r="D652" i="9" s="1"/>
  <c r="E779" i="12"/>
  <c r="E652" i="9" s="1"/>
  <c r="D780" i="12"/>
  <c r="D653" i="9" s="1"/>
  <c r="E780" i="12"/>
  <c r="E653" i="9" s="1"/>
  <c r="D781" i="12"/>
  <c r="D654" i="9" s="1"/>
  <c r="E781" i="12"/>
  <c r="E654" i="9" s="1"/>
  <c r="D782" i="12"/>
  <c r="D655" i="9" s="1"/>
  <c r="E782" i="12"/>
  <c r="E655" i="9" s="1"/>
  <c r="B855" i="12"/>
  <c r="C855" i="12"/>
  <c r="D855" i="12"/>
  <c r="E855" i="12"/>
  <c r="F855" i="12"/>
  <c r="G855" i="12"/>
  <c r="H855" i="12"/>
  <c r="B856" i="12"/>
  <c r="C856" i="12"/>
  <c r="D856" i="12"/>
  <c r="E856" i="12"/>
  <c r="F856" i="12"/>
  <c r="G856" i="12"/>
  <c r="H856" i="12"/>
  <c r="B857" i="12"/>
  <c r="C857" i="12"/>
  <c r="D857" i="12"/>
  <c r="E857" i="12"/>
  <c r="F857" i="12"/>
  <c r="G857" i="12"/>
  <c r="H857" i="12"/>
  <c r="E238" i="9" l="1"/>
  <c r="E228" i="9"/>
  <c r="E237" i="9"/>
  <c r="E227" i="9"/>
  <c r="E225" i="9"/>
  <c r="E235" i="9"/>
  <c r="E224" i="9"/>
  <c r="E234" i="9"/>
  <c r="E223" i="9"/>
  <c r="E233" i="9"/>
  <c r="E320" i="12"/>
  <c r="E217" i="9" s="1"/>
  <c r="E316" i="12"/>
  <c r="E213" i="9" s="1"/>
  <c r="G420" i="9"/>
  <c r="H420" i="9"/>
  <c r="F420" i="9"/>
  <c r="I420" i="9"/>
  <c r="D420" i="9"/>
  <c r="B420" i="9"/>
  <c r="C420" i="9"/>
  <c r="E420" i="9"/>
  <c r="E330" i="12"/>
  <c r="E317" i="12"/>
  <c r="E214" i="9" s="1"/>
  <c r="E328" i="12"/>
  <c r="E327" i="12"/>
  <c r="E315" i="12"/>
  <c r="E212" i="9" s="1"/>
  <c r="E331" i="12"/>
  <c r="E326" i="12"/>
  <c r="E319" i="12"/>
  <c r="E216" i="9" s="1"/>
  <c r="E318" i="12"/>
  <c r="E215" i="9" s="1"/>
  <c r="D449" i="12"/>
  <c r="H568" i="12"/>
  <c r="G547" i="12"/>
  <c r="E547" i="12"/>
  <c r="B547" i="12"/>
  <c r="H547" i="12"/>
  <c r="F547" i="12"/>
  <c r="I547" i="12"/>
  <c r="D547" i="12"/>
  <c r="C547" i="12"/>
  <c r="H572" i="12"/>
  <c r="H569" i="12"/>
  <c r="D584" i="12"/>
  <c r="H580" i="12"/>
  <c r="H576" i="12"/>
  <c r="H574" i="12"/>
  <c r="H579" i="12"/>
  <c r="H564" i="12"/>
  <c r="H560" i="12"/>
  <c r="G584" i="12"/>
  <c r="H581" i="12"/>
  <c r="H575" i="12"/>
  <c r="H570" i="12"/>
  <c r="H565" i="12"/>
  <c r="H563" i="12"/>
  <c r="H582" i="12"/>
  <c r="H577" i="12"/>
  <c r="H571" i="12"/>
  <c r="H566" i="12"/>
  <c r="E584" i="12"/>
  <c r="C584" i="12"/>
  <c r="H583" i="12"/>
  <c r="H578" i="12"/>
  <c r="H573" i="12"/>
  <c r="H567" i="12"/>
  <c r="F584" i="12"/>
  <c r="H562" i="12"/>
  <c r="H561" i="12"/>
  <c r="B584" i="12"/>
  <c r="H584" i="12" l="1"/>
  <c r="H675" i="9"/>
  <c r="G217" i="5"/>
  <c r="G675" i="9" s="1"/>
  <c r="F217" i="5"/>
  <c r="F675" i="9" s="1"/>
  <c r="E217" i="5"/>
  <c r="E675" i="9" s="1"/>
  <c r="D217" i="5"/>
  <c r="D675" i="9" s="1"/>
  <c r="C217" i="5"/>
  <c r="C675" i="9" s="1"/>
  <c r="B217" i="5"/>
  <c r="B675" i="9" s="1"/>
  <c r="G40" i="5"/>
  <c r="G457" i="9" s="1"/>
  <c r="F40" i="5"/>
  <c r="F457" i="9" s="1"/>
  <c r="E40" i="5"/>
  <c r="E457" i="9" s="1"/>
  <c r="D40" i="5"/>
  <c r="D457" i="9" s="1"/>
  <c r="C40" i="5"/>
  <c r="C457" i="9" s="1"/>
  <c r="B40" i="5"/>
  <c r="B457" i="9" s="1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C65" i="4"/>
  <c r="C158" i="12" s="1"/>
  <c r="B365" i="12" l="1"/>
  <c r="B262" i="9" s="1"/>
  <c r="B377" i="12"/>
  <c r="B274" i="9" s="1"/>
  <c r="C365" i="12"/>
  <c r="C262" i="9" s="1"/>
  <c r="C377" i="12"/>
  <c r="C274" i="9" s="1"/>
  <c r="D365" i="12"/>
  <c r="D262" i="9" s="1"/>
  <c r="D377" i="12"/>
  <c r="D274" i="9" s="1"/>
  <c r="E365" i="12"/>
  <c r="E262" i="9" s="1"/>
  <c r="E381" i="12"/>
  <c r="E278" i="9" s="1"/>
  <c r="F365" i="12"/>
  <c r="F262" i="9" s="1"/>
  <c r="F373" i="12"/>
  <c r="F270" i="9" s="1"/>
  <c r="F381" i="12"/>
  <c r="F278" i="9" s="1"/>
  <c r="G365" i="12"/>
  <c r="G262" i="9" s="1"/>
  <c r="G369" i="12"/>
  <c r="G266" i="9" s="1"/>
  <c r="G373" i="12"/>
  <c r="G270" i="9" s="1"/>
  <c r="G377" i="12"/>
  <c r="G274" i="9" s="1"/>
  <c r="G381" i="12"/>
  <c r="G278" i="9" s="1"/>
  <c r="G385" i="12"/>
  <c r="G282" i="9" s="1"/>
  <c r="B362" i="12"/>
  <c r="B259" i="9" s="1"/>
  <c r="B366" i="12"/>
  <c r="B263" i="9" s="1"/>
  <c r="B370" i="12"/>
  <c r="B267" i="9" s="1"/>
  <c r="B374" i="12"/>
  <c r="B271" i="9" s="1"/>
  <c r="B378" i="12"/>
  <c r="B275" i="9" s="1"/>
  <c r="B382" i="12"/>
  <c r="B279" i="9" s="1"/>
  <c r="C362" i="12"/>
  <c r="C259" i="9" s="1"/>
  <c r="C366" i="12"/>
  <c r="C263" i="9" s="1"/>
  <c r="C370" i="12"/>
  <c r="C267" i="9" s="1"/>
  <c r="C374" i="12"/>
  <c r="C271" i="9" s="1"/>
  <c r="C378" i="12"/>
  <c r="C275" i="9" s="1"/>
  <c r="C382" i="12"/>
  <c r="C279" i="9" s="1"/>
  <c r="D362" i="12"/>
  <c r="D259" i="9" s="1"/>
  <c r="D366" i="12"/>
  <c r="D263" i="9" s="1"/>
  <c r="D370" i="12"/>
  <c r="D267" i="9" s="1"/>
  <c r="D374" i="12"/>
  <c r="D271" i="9" s="1"/>
  <c r="D378" i="12"/>
  <c r="D275" i="9" s="1"/>
  <c r="D382" i="12"/>
  <c r="D279" i="9" s="1"/>
  <c r="E362" i="12"/>
  <c r="E259" i="9" s="1"/>
  <c r="E366" i="12"/>
  <c r="E263" i="9" s="1"/>
  <c r="E370" i="12"/>
  <c r="E267" i="9" s="1"/>
  <c r="E374" i="12"/>
  <c r="E271" i="9" s="1"/>
  <c r="E378" i="12"/>
  <c r="E275" i="9" s="1"/>
  <c r="E382" i="12"/>
  <c r="E279" i="9" s="1"/>
  <c r="F362" i="12"/>
  <c r="F259" i="9" s="1"/>
  <c r="F366" i="12"/>
  <c r="F263" i="9" s="1"/>
  <c r="F370" i="12"/>
  <c r="F267" i="9" s="1"/>
  <c r="F374" i="12"/>
  <c r="F271" i="9" s="1"/>
  <c r="F378" i="12"/>
  <c r="F275" i="9" s="1"/>
  <c r="F382" i="12"/>
  <c r="F279" i="9" s="1"/>
  <c r="G362" i="12"/>
  <c r="G259" i="9" s="1"/>
  <c r="G366" i="12"/>
  <c r="G263" i="9" s="1"/>
  <c r="G370" i="12"/>
  <c r="G267" i="9" s="1"/>
  <c r="G374" i="12"/>
  <c r="G271" i="9" s="1"/>
  <c r="G378" i="12"/>
  <c r="G275" i="9" s="1"/>
  <c r="G382" i="12"/>
  <c r="G279" i="9" s="1"/>
  <c r="B369" i="12"/>
  <c r="B266" i="9" s="1"/>
  <c r="B385" i="12"/>
  <c r="B282" i="9" s="1"/>
  <c r="C373" i="12"/>
  <c r="C270" i="9" s="1"/>
  <c r="C385" i="12"/>
  <c r="C282" i="9" s="1"/>
  <c r="D373" i="12"/>
  <c r="D270" i="9" s="1"/>
  <c r="D381" i="12"/>
  <c r="D278" i="9" s="1"/>
  <c r="E369" i="12"/>
  <c r="E266" i="9" s="1"/>
  <c r="E377" i="12"/>
  <c r="E274" i="9" s="1"/>
  <c r="E385" i="12"/>
  <c r="E282" i="9" s="1"/>
  <c r="F377" i="12"/>
  <c r="F274" i="9" s="1"/>
  <c r="B363" i="12"/>
  <c r="B260" i="9" s="1"/>
  <c r="B367" i="12"/>
  <c r="B264" i="9" s="1"/>
  <c r="B371" i="12"/>
  <c r="B268" i="9" s="1"/>
  <c r="B375" i="12"/>
  <c r="B272" i="9" s="1"/>
  <c r="B379" i="12"/>
  <c r="B276" i="9" s="1"/>
  <c r="B383" i="12"/>
  <c r="B280" i="9" s="1"/>
  <c r="C363" i="12"/>
  <c r="C260" i="9" s="1"/>
  <c r="C367" i="12"/>
  <c r="C264" i="9" s="1"/>
  <c r="C371" i="12"/>
  <c r="C268" i="9" s="1"/>
  <c r="C375" i="12"/>
  <c r="C272" i="9" s="1"/>
  <c r="C379" i="12"/>
  <c r="C276" i="9" s="1"/>
  <c r="C383" i="12"/>
  <c r="C280" i="9" s="1"/>
  <c r="D363" i="12"/>
  <c r="D260" i="9" s="1"/>
  <c r="D367" i="12"/>
  <c r="D264" i="9" s="1"/>
  <c r="D371" i="12"/>
  <c r="D268" i="9" s="1"/>
  <c r="D375" i="12"/>
  <c r="D272" i="9" s="1"/>
  <c r="D379" i="12"/>
  <c r="D276" i="9" s="1"/>
  <c r="D383" i="12"/>
  <c r="D280" i="9" s="1"/>
  <c r="E363" i="12"/>
  <c r="E260" i="9" s="1"/>
  <c r="E367" i="12"/>
  <c r="E264" i="9" s="1"/>
  <c r="E371" i="12"/>
  <c r="E268" i="9" s="1"/>
  <c r="E375" i="12"/>
  <c r="E272" i="9" s="1"/>
  <c r="E379" i="12"/>
  <c r="E276" i="9" s="1"/>
  <c r="E383" i="12"/>
  <c r="E280" i="9" s="1"/>
  <c r="F363" i="12"/>
  <c r="F260" i="9" s="1"/>
  <c r="F367" i="12"/>
  <c r="F264" i="9" s="1"/>
  <c r="F371" i="12"/>
  <c r="F268" i="9" s="1"/>
  <c r="F375" i="12"/>
  <c r="F272" i="9" s="1"/>
  <c r="F379" i="12"/>
  <c r="F276" i="9" s="1"/>
  <c r="F383" i="12"/>
  <c r="F280" i="9" s="1"/>
  <c r="G363" i="12"/>
  <c r="G260" i="9" s="1"/>
  <c r="G367" i="12"/>
  <c r="G264" i="9" s="1"/>
  <c r="G371" i="12"/>
  <c r="G268" i="9" s="1"/>
  <c r="G375" i="12"/>
  <c r="G272" i="9" s="1"/>
  <c r="G379" i="12"/>
  <c r="G276" i="9" s="1"/>
  <c r="G383" i="12"/>
  <c r="G280" i="9" s="1"/>
  <c r="B373" i="12"/>
  <c r="B270" i="9" s="1"/>
  <c r="B381" i="12"/>
  <c r="B278" i="9" s="1"/>
  <c r="C369" i="12"/>
  <c r="C266" i="9" s="1"/>
  <c r="C381" i="12"/>
  <c r="C278" i="9" s="1"/>
  <c r="D369" i="12"/>
  <c r="D266" i="9" s="1"/>
  <c r="D385" i="12"/>
  <c r="D282" i="9" s="1"/>
  <c r="E373" i="12"/>
  <c r="E270" i="9" s="1"/>
  <c r="F369" i="12"/>
  <c r="F266" i="9" s="1"/>
  <c r="F385" i="12"/>
  <c r="F282" i="9" s="1"/>
  <c r="B364" i="12"/>
  <c r="B261" i="9" s="1"/>
  <c r="B368" i="12"/>
  <c r="B265" i="9" s="1"/>
  <c r="B372" i="12"/>
  <c r="B269" i="9" s="1"/>
  <c r="B376" i="12"/>
  <c r="B273" i="9" s="1"/>
  <c r="B380" i="12"/>
  <c r="B277" i="9" s="1"/>
  <c r="B384" i="12"/>
  <c r="B281" i="9" s="1"/>
  <c r="C364" i="12"/>
  <c r="C261" i="9" s="1"/>
  <c r="C368" i="12"/>
  <c r="C265" i="9" s="1"/>
  <c r="C372" i="12"/>
  <c r="C269" i="9" s="1"/>
  <c r="C376" i="12"/>
  <c r="C273" i="9" s="1"/>
  <c r="C380" i="12"/>
  <c r="C277" i="9" s="1"/>
  <c r="C384" i="12"/>
  <c r="C281" i="9" s="1"/>
  <c r="D364" i="12"/>
  <c r="D261" i="9" s="1"/>
  <c r="D368" i="12"/>
  <c r="D265" i="9" s="1"/>
  <c r="D372" i="12"/>
  <c r="D269" i="9" s="1"/>
  <c r="D376" i="12"/>
  <c r="D273" i="9" s="1"/>
  <c r="D380" i="12"/>
  <c r="D277" i="9" s="1"/>
  <c r="D384" i="12"/>
  <c r="D281" i="9" s="1"/>
  <c r="E364" i="12"/>
  <c r="E261" i="9" s="1"/>
  <c r="E368" i="12"/>
  <c r="E265" i="9" s="1"/>
  <c r="E372" i="12"/>
  <c r="E269" i="9" s="1"/>
  <c r="E376" i="12"/>
  <c r="E273" i="9" s="1"/>
  <c r="E380" i="12"/>
  <c r="E277" i="9" s="1"/>
  <c r="E384" i="12"/>
  <c r="E281" i="9" s="1"/>
  <c r="F364" i="12"/>
  <c r="F261" i="9" s="1"/>
  <c r="F368" i="12"/>
  <c r="F265" i="9" s="1"/>
  <c r="F372" i="12"/>
  <c r="F269" i="9" s="1"/>
  <c r="F376" i="12"/>
  <c r="F273" i="9" s="1"/>
  <c r="F380" i="12"/>
  <c r="F277" i="9" s="1"/>
  <c r="F384" i="12"/>
  <c r="F281" i="9" s="1"/>
  <c r="G364" i="12"/>
  <c r="G261" i="9" s="1"/>
  <c r="G368" i="12"/>
  <c r="G265" i="9" s="1"/>
  <c r="G372" i="12"/>
  <c r="G269" i="9" s="1"/>
  <c r="G376" i="12"/>
  <c r="G273" i="9" s="1"/>
  <c r="G380" i="12"/>
  <c r="G277" i="9" s="1"/>
  <c r="G384" i="12"/>
  <c r="G281" i="9" s="1"/>
  <c r="H40" i="5"/>
  <c r="H457" i="9" s="1"/>
</calcChain>
</file>

<file path=xl/sharedStrings.xml><?xml version="1.0" encoding="utf-8"?>
<sst xmlns="http://schemas.openxmlformats.org/spreadsheetml/2006/main" count="1361" uniqueCount="423">
  <si>
    <t>Ngarkesa aktuale totale per BZ</t>
  </si>
  <si>
    <t>Parashikimi W-1 i ngarkeses totale per BZ</t>
  </si>
  <si>
    <t>Parashikimi M-1 i ngarkeses totale per BZ</t>
  </si>
  <si>
    <t xml:space="preserve">Planifikimi i padisponueshmerise se elementeve ne rrjetin e transmetimit </t>
  </si>
  <si>
    <t xml:space="preserve">Planifikimi i padisponueshmerise per njesite konsumatore </t>
  </si>
  <si>
    <t xml:space="preserve">Padisponueshmeria aktuale e njesive konsumatore </t>
  </si>
  <si>
    <t xml:space="preserve">Planifikimi i padisponueshmerise per njesite gjeneruese </t>
  </si>
  <si>
    <t xml:space="preserve">Padisponueshmeria aktuale e njesive gjeneruese </t>
  </si>
  <si>
    <t xml:space="preserve">Planifikimi i padisponueshmerise te njesive prodhuese </t>
  </si>
  <si>
    <t xml:space="preserve">Parashikimi vjetor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</si>
  <si>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</si>
  <si>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</si>
  <si>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</si>
  <si>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</si>
  <si>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</si>
  <si>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</si>
  <si>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</si>
  <si>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</si>
  <si>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</si>
  <si>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</si>
  <si>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Menaxhimi kongjestjoneve - redispecerimi</t>
  </si>
  <si>
    <t xml:space="preserve">Kapaciteti i instaluar i gjenerimit </t>
  </si>
  <si>
    <t xml:space="preserve">Kapaciteti i instaluar per njesi prodhuese </t>
  </si>
  <si>
    <t>Parashikimi gjenerimit D-1 per centralet me ere dhe diell</t>
  </si>
  <si>
    <t xml:space="preserve">Gjenerimi aktual i centraleve te eres dhe centaleve solar </t>
  </si>
  <si>
    <t>OPERATORI I SISTEMIT TE TRANSMETIMIT</t>
  </si>
  <si>
    <t>MWh</t>
  </si>
  <si>
    <t>Parashikimi Y-1 i ngarkeses totale per BZ</t>
  </si>
  <si>
    <t>Min (MW)</t>
  </si>
  <si>
    <t>Max (MW)</t>
  </si>
  <si>
    <t>Ndryshimi i disponueshmeris aktuale e linjave</t>
  </si>
  <si>
    <t>N/a</t>
  </si>
  <si>
    <t>AL</t>
  </si>
  <si>
    <t>KS</t>
  </si>
  <si>
    <t>GR</t>
  </si>
  <si>
    <t>ME</t>
  </si>
  <si>
    <t>NTC(MW)</t>
  </si>
  <si>
    <t xml:space="preserve">Parashikimi mujor i kapacitetit nderkufitar </t>
  </si>
  <si>
    <t>Neni 14.1b, 14.2 b</t>
  </si>
  <si>
    <t xml:space="preserve"> Fierza</t>
  </si>
  <si>
    <t>Lugina e lumit Drin</t>
  </si>
  <si>
    <t>Hydro</t>
  </si>
  <si>
    <t xml:space="preserve"> Komani</t>
  </si>
  <si>
    <t xml:space="preserve"> V.Dejës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</si>
  <si>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</si>
  <si>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</si>
  <si>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</si>
  <si>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</si>
  <si>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</si>
  <si>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</si>
  <si>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</si>
  <si>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</si>
  <si>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</si>
  <si>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</si>
  <si>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</si>
  <si>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</si>
  <si>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</si>
  <si>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</si>
  <si>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</si>
  <si>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</si>
  <si>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</si>
  <si>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</si>
  <si>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</si>
  <si>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</si>
  <si>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</si>
  <si>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</si>
  <si>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</si>
  <si>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</si>
  <si>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Raport vjetor per elementet kritik te cilet limitojne kapacitetin e ofruar</t>
  </si>
  <si>
    <t>Data</t>
  </si>
  <si>
    <t>Java</t>
  </si>
  <si>
    <t>Elementi</t>
  </si>
  <si>
    <t>Fillimi</t>
  </si>
  <si>
    <t>Perfundimi</t>
  </si>
  <si>
    <t>Vendndoshja</t>
  </si>
  <si>
    <t>Arsyeja</t>
  </si>
  <si>
    <t>Impakti ne kapacitetin kufitar</t>
  </si>
  <si>
    <t>Vendndodhja</t>
  </si>
  <si>
    <t>Kapaciteti I instaluar(MWh)</t>
  </si>
  <si>
    <t>Lloji gjenerimit</t>
  </si>
  <si>
    <t>Periudha</t>
  </si>
  <si>
    <t>Centrali</t>
  </si>
  <si>
    <t>Tensioni</t>
  </si>
  <si>
    <t>Kapaciteti instaluar MW</t>
  </si>
  <si>
    <t>Ora</t>
  </si>
  <si>
    <t>Skedulimi MW</t>
  </si>
  <si>
    <t>Njesia</t>
  </si>
  <si>
    <t>Parashikimi D-1 I ngarkeses totale per BZ</t>
  </si>
  <si>
    <t>Tipi</t>
  </si>
  <si>
    <t>Tirana 2 - Podgorica</t>
  </si>
  <si>
    <t>Zemblak - Kardia</t>
  </si>
  <si>
    <t>Koman - Kosova B</t>
  </si>
  <si>
    <t>Koplik - Podgorica</t>
  </si>
  <si>
    <t>Fierze - Prizren</t>
  </si>
  <si>
    <t>Linje</t>
  </si>
  <si>
    <t>400 kV</t>
  </si>
  <si>
    <t>220 kV</t>
  </si>
  <si>
    <t>Referuar Vendimit Nr.118, Datë 27.07.2017 Mbi Miratimin e Rregullave për publikimin e të Dhënave Bazë të Tregut  të Energjisë Elektrike</t>
  </si>
  <si>
    <t>Neni 5.8</t>
  </si>
  <si>
    <t>Neni 5.5</t>
  </si>
  <si>
    <t>Neni 4.4</t>
  </si>
  <si>
    <t>Neni 3.1</t>
  </si>
  <si>
    <t>Neni 3.2</t>
  </si>
  <si>
    <t>Neni 3.3</t>
  </si>
  <si>
    <t>Neni 3.4</t>
  </si>
  <si>
    <t>Neni 3.5</t>
  </si>
  <si>
    <t>Neni 3.8</t>
  </si>
  <si>
    <t>Neni 3.6</t>
  </si>
  <si>
    <t>Neni 3.7</t>
  </si>
  <si>
    <t>Neni 4.1, 4.2</t>
  </si>
  <si>
    <t>Neni 4.3</t>
  </si>
  <si>
    <t>Neni 4.6</t>
  </si>
  <si>
    <t>Neni 4.12</t>
  </si>
  <si>
    <t>Neni 4.13</t>
  </si>
  <si>
    <t>Neni 4.14</t>
  </si>
  <si>
    <t>Tregetimi nderkufitar - Countertrading</t>
  </si>
  <si>
    <t>Neni 4.17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</si>
  <si>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</si>
  <si>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</si>
  <si>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</si>
  <si>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</si>
  <si>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</si>
  <si>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</si>
  <si>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</si>
  <si>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</si>
  <si>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</si>
  <si>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</si>
  <si>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</si>
  <si>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</si>
  <si>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</si>
  <si>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</si>
  <si>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</si>
  <si>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</si>
  <si>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</si>
  <si>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</si>
  <si>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</si>
  <si>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</si>
  <si>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</si>
  <si>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</si>
  <si>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</si>
  <si>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</si>
  <si>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</si>
  <si>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</si>
  <si>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</si>
  <si>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</si>
  <si>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</si>
  <si>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</si>
  <si>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</si>
  <si>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</si>
  <si>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</si>
  <si>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</si>
  <si>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</si>
  <si>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</si>
  <si>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5.1, 5.2</t>
  </si>
  <si>
    <t>Zona e ofertimit</t>
  </si>
  <si>
    <t>Neni 5.3</t>
  </si>
  <si>
    <t>Neni 5.4</t>
  </si>
  <si>
    <t>Neni 5.6</t>
  </si>
  <si>
    <t>Neni 5.7</t>
  </si>
  <si>
    <t>Neni 5.9</t>
  </si>
  <si>
    <t>Neni 5.11</t>
  </si>
  <si>
    <t xml:space="preserve">Njesite gjeneruese te mbledhura per cdo tip </t>
  </si>
  <si>
    <t>Neni 5.10</t>
  </si>
  <si>
    <t>Neni 5.12</t>
  </si>
  <si>
    <t>Rezerva energjitike</t>
  </si>
  <si>
    <t>Neni 184</t>
  </si>
  <si>
    <t>Referuar kodit te transmetimit</t>
  </si>
  <si>
    <t>Mesatare</t>
  </si>
  <si>
    <t>aFRR+</t>
  </si>
  <si>
    <t>aFRR-</t>
  </si>
  <si>
    <t>mFRR+</t>
  </si>
  <si>
    <t>mFRR-</t>
  </si>
  <si>
    <t>RR+</t>
  </si>
  <si>
    <t>RR-</t>
  </si>
  <si>
    <t>Total-</t>
  </si>
  <si>
    <t>Neni 97, 189</t>
  </si>
  <si>
    <t>Humbje (MWh)</t>
  </si>
  <si>
    <t>Neni XVI.5. iii. iv.</t>
  </si>
  <si>
    <t>Ngarkesa (MWh)</t>
  </si>
  <si>
    <t>Neni XVI.8, iv.</t>
  </si>
  <si>
    <t>Neni XVI.8, v.</t>
  </si>
  <si>
    <t xml:space="preserve"> Vlerësimet e kufizimeve te paparashikuara në sistem në GWh në bazë javore</t>
  </si>
  <si>
    <t>Neni XVI.8, vi.</t>
  </si>
  <si>
    <t xml:space="preserve"> Detaje mbi çdo situatë të parashikuar kur dhe ku do të kufizohet furnizimi </t>
  </si>
  <si>
    <t>Neni XVI.8, vii.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</si>
  <si>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</si>
  <si>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</si>
  <si>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</si>
  <si>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</si>
  <si>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</si>
  <si>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</si>
  <si>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</si>
  <si>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</si>
  <si>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</si>
  <si>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</si>
  <si>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</si>
  <si>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</si>
  <si>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</si>
  <si>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</si>
  <si>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</si>
  <si>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Nenstacioni</t>
  </si>
  <si>
    <t>Metodologjia e përdorur për të përcaktuar rrezikun e shterimit të rezervës FCR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</si>
  <si>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</si>
  <si>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</si>
  <si>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</si>
  <si>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</si>
  <si>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N/a*</t>
  </si>
  <si>
    <t>N/a**</t>
  </si>
  <si>
    <t>**Eshte duke u punuar dhe do te publikohet se shpejti</t>
  </si>
  <si>
    <t>Nr.</t>
  </si>
  <si>
    <t>Parashikim i javës në avancë për ngarkesen dhe humbjet e pritshme orare</t>
  </si>
  <si>
    <t>Informacioni mbi Strukturën e Kontrollit Fuqi-Frekuencë</t>
  </si>
  <si>
    <t>Alokimi i përgjegjësive të përdoruesve të rëndësishëm të rrjetit, lidhur me testimin e pajtueshmërisë dhe monitorimin</t>
  </si>
  <si>
    <t>Padisponueshmeria aktuale e njesive prodhuese</t>
  </si>
  <si>
    <t xml:space="preserve"> Vlerësimet e humbjeve në sistemin e transmetimit në MWh në bazë javore</t>
  </si>
  <si>
    <t>Zona e parashikimit Y-1</t>
  </si>
  <si>
    <t>Sasia e kërkuar e rezervave të fuqisë active</t>
  </si>
  <si>
    <t xml:space="preserve"> Kërkesa maksimale e pritshme dhe kërkesa mesatare orare në  MWh</t>
  </si>
  <si>
    <t>*Nuk aplikohet</t>
  </si>
  <si>
    <t xml:space="preserve">Java </t>
  </si>
  <si>
    <t xml:space="preserve">1.  Informacioni ditor duhet te perditesohet cdo dit per diten ne avance ne sheet "D-1" ku gjithashtu duhet te perditesohet data </t>
  </si>
  <si>
    <t>2.  Informacioni Javor duhet te perditesohet cdo te Premte per javen ne avance ne sheet "W-1"</t>
  </si>
  <si>
    <t>5.  Ne sheet "Publikime" nuk duhet te nderhyhet dhe cdo informacion ditor, javor ose mujor duhet ndryshuar ne sheet-et perkatese. Pasi behen perditesimet, eksportohet ne *.pdf vetem sheet "Publikime"</t>
  </si>
  <si>
    <t>Shkembimi</t>
  </si>
  <si>
    <t>Realizimi per diten D+1</t>
  </si>
  <si>
    <t>Prodhimi</t>
  </si>
  <si>
    <t>Ngarkesa</t>
  </si>
  <si>
    <t>3.  Informacioni mujor duhet te perditesohet cdo fund muaji per muajin ne avance ne sheet "Publikime"</t>
  </si>
  <si>
    <t>Sasia e kërkuar e rezervave të fuqisë active per javen ne avance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</si>
  <si>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</si>
  <si>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</si>
  <si>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</si>
  <si>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</si>
  <si>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</si>
  <si>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</si>
  <si>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</si>
  <si>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</si>
  <si>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</si>
  <si>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</si>
  <si>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</si>
  <si>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Art. 3.5</t>
  </si>
  <si>
    <t>Week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</si>
  <si>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</si>
  <si>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</si>
  <si>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</si>
  <si>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</si>
  <si>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</si>
  <si>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</si>
  <si>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</si>
  <si>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</si>
  <si>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</si>
  <si>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</si>
  <si>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</si>
  <si>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</si>
  <si>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</si>
  <si>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</si>
  <si>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</si>
  <si>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</si>
  <si>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</si>
  <si>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</si>
  <si>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</si>
  <si>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</si>
  <si>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</si>
  <si>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</si>
  <si>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</si>
  <si>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</si>
  <si>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</si>
  <si>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</si>
  <si>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</si>
  <si>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</si>
  <si>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</si>
  <si>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</si>
  <si>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</si>
  <si>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</si>
  <si>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</si>
  <si>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</si>
  <si>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</si>
  <si>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</si>
  <si>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</si>
  <si>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</si>
  <si>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</si>
  <si>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</si>
  <si>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</si>
  <si>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</si>
  <si>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</si>
  <si>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</si>
  <si>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</si>
  <si>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</si>
  <si>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</si>
  <si>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</si>
  <si>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</si>
  <si>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</si>
  <si>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</si>
  <si>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</si>
  <si>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</si>
  <si>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</si>
  <si>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</si>
  <si>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</si>
  <si>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</si>
  <si>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</si>
  <si>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</si>
  <si>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</si>
  <si>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</si>
  <si>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</si>
  <si>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</si>
  <si>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</si>
  <si>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</si>
  <si>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</si>
  <si>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</si>
  <si>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</si>
  <si>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</si>
  <si>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</si>
  <si>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</si>
  <si>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</si>
  <si>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</si>
  <si>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</si>
  <si>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</si>
  <si>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</si>
  <si>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</si>
  <si>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</si>
  <si>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</si>
  <si>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</si>
  <si>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</si>
  <si>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</si>
  <si>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</si>
  <si>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</si>
  <si>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</si>
  <si>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</si>
  <si>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</si>
  <si>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</si>
  <si>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</si>
  <si>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</si>
  <si>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</si>
  <si>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</si>
  <si>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</si>
  <si>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</si>
  <si>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</si>
  <si>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</si>
  <si>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</si>
  <si>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</si>
  <si>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</si>
  <si>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</si>
  <si>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</si>
  <si>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</si>
  <si>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</si>
  <si>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</si>
  <si>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</si>
  <si>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</si>
  <si>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</si>
  <si>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</si>
  <si>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</si>
  <si>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</si>
  <si>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</si>
  <si>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Referuar Rregullave te Tregut Shqiptar te Energjise Elektrike</t>
  </si>
  <si>
    <t>Koplik - Podgorica1</t>
  </si>
  <si>
    <t>Tirana 2 - Podgorica2</t>
  </si>
  <si>
    <t xml:space="preserve">Planifikimi I gjenerimit per D-1 </t>
  </si>
  <si>
    <t xml:space="preserve">Raporti menaxhimit te kongjestioneve </t>
  </si>
  <si>
    <t>Parashikimi D-1 i ngarkeses totale per BZ</t>
  </si>
  <si>
    <t xml:space="preserve">Planifikimi i gjenerimit per D-1 </t>
  </si>
  <si>
    <t>Podgorica 2 - Tirana 2</t>
  </si>
  <si>
    <t>Zemblak-Kardia</t>
  </si>
  <si>
    <t>Prizren_Fierza</t>
  </si>
  <si>
    <t>Tie Line Koman-KosovoB</t>
  </si>
  <si>
    <t>Vau Dejes-Podgorica</t>
  </si>
  <si>
    <t>Remont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</si>
  <si>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</si>
  <si>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</si>
  <si>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</si>
  <si>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</si>
  <si>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</si>
  <si>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</si>
  <si>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Fierz 1</t>
  </si>
  <si>
    <t>Fierz 2</t>
  </si>
  <si>
    <t>Fierz 3</t>
  </si>
  <si>
    <t>Fierz 4</t>
  </si>
  <si>
    <t>Koman 1</t>
  </si>
  <si>
    <t>Koman 2</t>
  </si>
  <si>
    <t>Koman 3</t>
  </si>
  <si>
    <t>Koman 4</t>
  </si>
  <si>
    <t>TOT</t>
  </si>
  <si>
    <t>L 154 kV Bistrice-Myrtos/493</t>
  </si>
  <si>
    <t>L 220 kV FIERZE-PRIZREN/494</t>
  </si>
  <si>
    <t>L 220kV KOPLIK-PODGORICA/458</t>
  </si>
  <si>
    <t>L 400 kV KOMAN-KOSOVA B/853</t>
  </si>
  <si>
    <t>L 400kV TIRANA2-PODGORICE/454</t>
  </si>
  <si>
    <t>L 400kV ZEMBLAK-KARDIA/455</t>
  </si>
  <si>
    <t>export</t>
  </si>
  <si>
    <t>import</t>
  </si>
  <si>
    <t>NETIM</t>
  </si>
  <si>
    <t>Maintenace</t>
  </si>
  <si>
    <t>Zona 1</t>
  </si>
  <si>
    <t>Zona 2</t>
  </si>
  <si>
    <t>Fierze 1</t>
  </si>
  <si>
    <t>Fierze 2</t>
  </si>
  <si>
    <t>Fierze 3</t>
  </si>
  <si>
    <t>Fierze 4</t>
  </si>
  <si>
    <t xml:space="preserve"> </t>
  </si>
  <si>
    <t xml:space="preserve">NTC(MW) </t>
  </si>
  <si>
    <t>Flukset fizike ne linjat e interkonjeksionit D+1</t>
  </si>
  <si>
    <t>Gjenerimi aktual per cdo njesi D+1</t>
  </si>
  <si>
    <t>Line</t>
  </si>
  <si>
    <t>Agregati Nr.1</t>
  </si>
  <si>
    <t>Agregati Nr.2</t>
  </si>
  <si>
    <t>Agregati Nr.3</t>
  </si>
  <si>
    <t>Agregati Nr.4</t>
  </si>
  <si>
    <t>Fierze</t>
  </si>
  <si>
    <t>Koman</t>
  </si>
  <si>
    <t>Hidro</t>
  </si>
  <si>
    <t>Aggregate Nr.1</t>
  </si>
  <si>
    <t>Aggregate Nr.2</t>
  </si>
  <si>
    <t>Aggregate Nr.3</t>
  </si>
  <si>
    <t>Aggregate Nr.4</t>
  </si>
  <si>
    <t>Preventive Maintenance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</si>
  <si>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</si>
  <si>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</si>
  <si>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</si>
  <si>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</si>
  <si>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</si>
  <si>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</si>
  <si>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</si>
  <si>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1129.2GWh</t>
  </si>
  <si>
    <t>1129.2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</si>
</sst>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48">
    <xf numFmtId="0" fontId="0" fillId="0" borderId="0" xfId="0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vertical="center" wrapText="1"/>
    </xf>
    <xf numFmtId="1" fontId="2" fillId="0" borderId="4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/>
    </xf>
    <xf numFmtId="1" fontId="0" fillId="0" borderId="18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164" fontId="1" fillId="0" borderId="21" xfId="0" applyNumberFormat="1" applyFont="1" applyBorder="1"/>
    <xf numFmtId="164" fontId="1" fillId="0" borderId="23" xfId="0" applyNumberFormat="1" applyFont="1" applyBorder="1"/>
    <xf numFmtId="0" fontId="0" fillId="0" borderId="2" xfId="0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/>
    <xf numFmtId="0" fontId="1" fillId="0" borderId="13" xfId="0" applyFont="1" applyBorder="1" applyAlignment="1">
      <alignment horizontal="right"/>
    </xf>
    <xf numFmtId="0" fontId="0" fillId="2" borderId="5" xfId="0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2" xfId="0" applyBorder="1" applyAlignment="1">
      <alignment wrapText="1"/>
    </xf>
    <xf numFmtId="0" fontId="0" fillId="0" borderId="12" xfId="0" applyBorder="1"/>
    <xf numFmtId="0" fontId="0" fillId="0" borderId="20" xfId="0" applyBorder="1"/>
    <xf numFmtId="1" fontId="0" fillId="0" borderId="4" xfId="0" applyNumberFormat="1" applyBorder="1"/>
    <xf numFmtId="1" fontId="0" fillId="0" borderId="18" xfId="0" applyNumberFormat="1" applyBorder="1"/>
    <xf numFmtId="0" fontId="0" fillId="0" borderId="19" xfId="0" applyBorder="1"/>
    <xf numFmtId="0" fontId="0" fillId="0" borderId="17" xfId="0" applyBorder="1"/>
    <xf numFmtId="0" fontId="0" fillId="0" borderId="2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0" fillId="0" borderId="4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9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0" fillId="0" borderId="4" xfId="0" applyNumberFormat="1" applyBorder="1" applyAlignment="1">
      <alignment wrapText="1"/>
    </xf>
    <xf numFmtId="1" fontId="0" fillId="0" borderId="18" xfId="0" applyNumberFormat="1" applyBorder="1" applyAlignment="1">
      <alignment horizontal="left" wrapText="1"/>
    </xf>
    <xf numFmtId="0" fontId="0" fillId="0" borderId="4" xfId="0" applyBorder="1"/>
    <xf numFmtId="0" fontId="2" fillId="3" borderId="4" xfId="0" applyFont="1" applyFill="1" applyBorder="1"/>
    <xf numFmtId="0" fontId="2" fillId="3" borderId="11" xfId="0" applyFont="1" applyFill="1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32" xfId="0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" xfId="0" applyNumberFormat="1" applyBorder="1" applyAlignment="1">
      <alignment horizontal="center" wrapText="1"/>
    </xf>
    <xf numFmtId="1" fontId="0" fillId="0" borderId="32" xfId="0" applyNumberFormat="1" applyBorder="1" applyAlignment="1">
      <alignment horizontal="center" wrapText="1"/>
    </xf>
    <xf numFmtId="0" fontId="1" fillId="0" borderId="0" xfId="0" applyFont="1" applyAlignment="1">
      <alignment wrapText="1"/>
    </xf>
    <xf numFmtId="1" fontId="0" fillId="0" borderId="32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18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wrapText="1"/>
    </xf>
    <xf numFmtId="165" fontId="2" fillId="0" borderId="4" xfId="0" applyNumberFormat="1" applyFont="1" applyBorder="1"/>
    <xf numFmtId="165" fontId="9" fillId="0" borderId="4" xfId="0" applyNumberFormat="1" applyFont="1" applyBorder="1" applyAlignment="1">
      <alignment wrapText="1"/>
    </xf>
    <xf numFmtId="165" fontId="9" fillId="0" borderId="11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33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165" fontId="1" fillId="0" borderId="3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37" xfId="0" applyBorder="1"/>
    <xf numFmtId="1" fontId="0" fillId="0" borderId="36" xfId="0" applyNumberFormat="1" applyBorder="1" applyAlignment="1">
      <alignment wrapText="1"/>
    </xf>
    <xf numFmtId="0" fontId="1" fillId="0" borderId="6" xfId="0" applyFont="1" applyBorder="1" applyAlignment="1">
      <alignment wrapText="1"/>
    </xf>
    <xf numFmtId="1" fontId="0" fillId="0" borderId="0" xfId="0" applyNumberFormat="1" applyAlignment="1">
      <alignment horizontal="center" wrapText="1"/>
    </xf>
    <xf numFmtId="0" fontId="0" fillId="0" borderId="7" xfId="0" applyBorder="1"/>
    <xf numFmtId="0" fontId="0" fillId="3" borderId="21" xfId="0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5" fontId="1" fillId="0" borderId="18" xfId="0" applyNumberFormat="1" applyFont="1" applyBorder="1" applyAlignment="1">
      <alignment horizontal="center" wrapText="1"/>
    </xf>
    <xf numFmtId="165" fontId="1" fillId="0" borderId="33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165" fontId="0" fillId="0" borderId="29" xfId="0" applyNumberFormat="1" applyBorder="1" applyAlignment="1">
      <alignment horizontal="center" wrapText="1"/>
    </xf>
    <xf numFmtId="165" fontId="0" fillId="0" borderId="30" xfId="0" applyNumberFormat="1" applyBorder="1" applyAlignment="1">
      <alignment horizontal="center" wrapText="1"/>
    </xf>
    <xf numFmtId="165" fontId="0" fillId="0" borderId="31" xfId="0" applyNumberForma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5" xfId="0" applyBorder="1" applyAlignment="1">
      <alignment horizontal="left"/>
    </xf>
  </cellXfs>
  <cellStyles count="4">
    <cellStyle name="Hyperlink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7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m/d/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numFmt numFmtId="1" formatCode="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/mm/yyyy;@"/>
    </dxf>
    <dxf>
      <numFmt numFmtId="165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E-4AD0-84CC-C3D1CDD4666B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E-4AD0-84CC-C3D1CDD46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D4F-AA04-DAF5B2949E42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D4F-AA04-DAF5B294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795.40149237999981</c:v>
                </c:pt>
                <c:pt idx="1">
                  <c:v>708.32696866000003</c:v>
                </c:pt>
                <c:pt idx="2">
                  <c:v>658.72094977999984</c:v>
                </c:pt>
                <c:pt idx="3">
                  <c:v>652.36369307999962</c:v>
                </c:pt>
                <c:pt idx="4">
                  <c:v>654.7590002999998</c:v>
                </c:pt>
                <c:pt idx="5">
                  <c:v>733.46108318999961</c:v>
                </c:pt>
                <c:pt idx="6">
                  <c:v>1095.1388300999997</c:v>
                </c:pt>
                <c:pt idx="7">
                  <c:v>1434.6878405299997</c:v>
                </c:pt>
                <c:pt idx="8">
                  <c:v>1529.3147928100007</c:v>
                </c:pt>
                <c:pt idx="9">
                  <c:v>1537.3138513899992</c:v>
                </c:pt>
                <c:pt idx="10">
                  <c:v>1458.9591932200001</c:v>
                </c:pt>
                <c:pt idx="11">
                  <c:v>1336.5422239600002</c:v>
                </c:pt>
                <c:pt idx="12">
                  <c:v>1221.5948509799998</c:v>
                </c:pt>
                <c:pt idx="13">
                  <c:v>1254.6376879399995</c:v>
                </c:pt>
                <c:pt idx="14">
                  <c:v>1333.0693474199998</c:v>
                </c:pt>
                <c:pt idx="15">
                  <c:v>1415.6719710400002</c:v>
                </c:pt>
                <c:pt idx="16">
                  <c:v>1591.476025779999</c:v>
                </c:pt>
                <c:pt idx="17">
                  <c:v>1768.2300198199998</c:v>
                </c:pt>
                <c:pt idx="18">
                  <c:v>1835.6415972900002</c:v>
                </c:pt>
                <c:pt idx="19">
                  <c:v>1821.10968082</c:v>
                </c:pt>
                <c:pt idx="20">
                  <c:v>1770.72491167</c:v>
                </c:pt>
                <c:pt idx="21">
                  <c:v>1641.6114719600007</c:v>
                </c:pt>
                <c:pt idx="22">
                  <c:v>1458.3674734799995</c:v>
                </c:pt>
                <c:pt idx="23">
                  <c:v>1277.5273888800004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21-4F2A-91C0-06DB3CD6B561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695.49914534999982</c:v>
                </c:pt>
                <c:pt idx="1">
                  <c:v>619.07811353000011</c:v>
                </c:pt>
                <c:pt idx="2">
                  <c:v>578.48953386999983</c:v>
                </c:pt>
                <c:pt idx="3">
                  <c:v>569.64295202999961</c:v>
                </c:pt>
                <c:pt idx="4">
                  <c:v>572.67211776999977</c:v>
                </c:pt>
                <c:pt idx="5">
                  <c:v>649.72416169999963</c:v>
                </c:pt>
                <c:pt idx="6">
                  <c:v>870.5402287999998</c:v>
                </c:pt>
                <c:pt idx="7">
                  <c:v>1181.4210416699998</c:v>
                </c:pt>
                <c:pt idx="8">
                  <c:v>1259.4715058000006</c:v>
                </c:pt>
                <c:pt idx="9">
                  <c:v>1229.8904431599992</c:v>
                </c:pt>
                <c:pt idx="10">
                  <c:v>1165.4944402800002</c:v>
                </c:pt>
                <c:pt idx="11">
                  <c:v>1114.8184811000003</c:v>
                </c:pt>
                <c:pt idx="12">
                  <c:v>1085.5153954699999</c:v>
                </c:pt>
                <c:pt idx="13">
                  <c:v>1113.3516255299996</c:v>
                </c:pt>
                <c:pt idx="14">
                  <c:v>1150.0013999399998</c:v>
                </c:pt>
                <c:pt idx="15">
                  <c:v>1192.8070315700002</c:v>
                </c:pt>
                <c:pt idx="16">
                  <c:v>1272.7722717599991</c:v>
                </c:pt>
                <c:pt idx="17">
                  <c:v>1440.3936705199999</c:v>
                </c:pt>
                <c:pt idx="18">
                  <c:v>1503.7493578600001</c:v>
                </c:pt>
                <c:pt idx="19">
                  <c:v>1497.8338417800001</c:v>
                </c:pt>
                <c:pt idx="20">
                  <c:v>1464.50868621</c:v>
                </c:pt>
                <c:pt idx="21">
                  <c:v>1338.2219582000007</c:v>
                </c:pt>
                <c:pt idx="22">
                  <c:v>1150.2863155999994</c:v>
                </c:pt>
                <c:pt idx="23">
                  <c:v>946.1037664000005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21-4F2A-91C0-06DB3CD6B561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99.902347030000016</c:v>
                </c:pt>
                <c:pt idx="1">
                  <c:v>89.248855129999981</c:v>
                </c:pt>
                <c:pt idx="2">
                  <c:v>80.231415909999981</c:v>
                </c:pt>
                <c:pt idx="3">
                  <c:v>82.720741049999972</c:v>
                </c:pt>
                <c:pt idx="4">
                  <c:v>82.086882529999997</c:v>
                </c:pt>
                <c:pt idx="5">
                  <c:v>83.736921489999958</c:v>
                </c:pt>
                <c:pt idx="6">
                  <c:v>224.59860129999998</c:v>
                </c:pt>
                <c:pt idx="7">
                  <c:v>253.26679885999999</c:v>
                </c:pt>
                <c:pt idx="8">
                  <c:v>269.84328700999998</c:v>
                </c:pt>
                <c:pt idx="9">
                  <c:v>307.42340822999995</c:v>
                </c:pt>
                <c:pt idx="10">
                  <c:v>293.46475293999998</c:v>
                </c:pt>
                <c:pt idx="11">
                  <c:v>221.72374285999996</c:v>
                </c:pt>
                <c:pt idx="12">
                  <c:v>136.07945550999997</c:v>
                </c:pt>
                <c:pt idx="13">
                  <c:v>141.28606240999997</c:v>
                </c:pt>
                <c:pt idx="14">
                  <c:v>183.06794747999999</c:v>
                </c:pt>
                <c:pt idx="15">
                  <c:v>222.86493947</c:v>
                </c:pt>
                <c:pt idx="16">
                  <c:v>318.70375401999996</c:v>
                </c:pt>
                <c:pt idx="17">
                  <c:v>327.83634929999999</c:v>
                </c:pt>
                <c:pt idx="18">
                  <c:v>331.89223943000002</c:v>
                </c:pt>
                <c:pt idx="19">
                  <c:v>323.27583904000005</c:v>
                </c:pt>
                <c:pt idx="20">
                  <c:v>306.21622546000003</c:v>
                </c:pt>
                <c:pt idx="21">
                  <c:v>303.38951376</c:v>
                </c:pt>
                <c:pt idx="22">
                  <c:v>308.08115788000003</c:v>
                </c:pt>
                <c:pt idx="23">
                  <c:v>331.42362248000001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21-4F2A-91C0-06DB3CD6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6-44E4-AE54-95F166CE43CE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6-44E4-AE54-95F166CE4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904.59</c:v>
                </c:pt>
                <c:pt idx="1">
                  <c:v>822.58</c:v>
                </c:pt>
                <c:pt idx="2">
                  <c:v>765.68</c:v>
                </c:pt>
                <c:pt idx="3">
                  <c:v>750.28</c:v>
                </c:pt>
                <c:pt idx="4">
                  <c:v>752.78</c:v>
                </c:pt>
                <c:pt idx="5">
                  <c:v>936.61</c:v>
                </c:pt>
                <c:pt idx="6">
                  <c:v>1140.46</c:v>
                </c:pt>
                <c:pt idx="7">
                  <c:v>1460.2</c:v>
                </c:pt>
                <c:pt idx="8">
                  <c:v>1557.57</c:v>
                </c:pt>
                <c:pt idx="9">
                  <c:v>1627.44</c:v>
                </c:pt>
                <c:pt idx="10">
                  <c:v>1554.12</c:v>
                </c:pt>
                <c:pt idx="11">
                  <c:v>1425.5</c:v>
                </c:pt>
                <c:pt idx="12">
                  <c:v>1400.85</c:v>
                </c:pt>
                <c:pt idx="13">
                  <c:v>1393.74</c:v>
                </c:pt>
                <c:pt idx="14">
                  <c:v>1508.07</c:v>
                </c:pt>
                <c:pt idx="15">
                  <c:v>1519.52</c:v>
                </c:pt>
                <c:pt idx="16">
                  <c:v>1582.94</c:v>
                </c:pt>
                <c:pt idx="17">
                  <c:v>1735.95</c:v>
                </c:pt>
                <c:pt idx="18">
                  <c:v>1807.05</c:v>
                </c:pt>
                <c:pt idx="19">
                  <c:v>1794.06</c:v>
                </c:pt>
                <c:pt idx="20">
                  <c:v>1774.98</c:v>
                </c:pt>
                <c:pt idx="21">
                  <c:v>1651.84</c:v>
                </c:pt>
                <c:pt idx="22">
                  <c:v>1447.66</c:v>
                </c:pt>
                <c:pt idx="23">
                  <c:v>1168.1600000000001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A-4ADD-81BD-80C6AFEA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E3-40FE-BD1A-B1EB9B66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E3-40FE-BD1A-B1EB9B663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E-4C3E-BDE1-299E8AA74462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E-4C3E-BDE1-299E8AA7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E-4B57-BC10-6A02EE147645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E-4B57-BC10-6A02EE147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Planifikimi i gjenerimit per D-1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38637219633032E-2"/>
          <c:y val="8.212492523262901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'D-1'!$B$7:$I$7</c:f>
              <c:strCache>
                <c:ptCount val="1"/>
                <c:pt idx="0">
                  <c:v>Planifikimi i gjenerimit per D-1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'D-1'!$E$10:$E$34</c:f>
              <c:numCache>
                <c:formatCode>0</c:formatCode>
                <c:ptCount val="25"/>
                <c:pt idx="0">
                  <c:v>904.59</c:v>
                </c:pt>
                <c:pt idx="1">
                  <c:v>822.58</c:v>
                </c:pt>
                <c:pt idx="2">
                  <c:v>765.68</c:v>
                </c:pt>
                <c:pt idx="3">
                  <c:v>750.28</c:v>
                </c:pt>
                <c:pt idx="4">
                  <c:v>752.78</c:v>
                </c:pt>
                <c:pt idx="5">
                  <c:v>936.61</c:v>
                </c:pt>
                <c:pt idx="6">
                  <c:v>1140.46</c:v>
                </c:pt>
                <c:pt idx="7">
                  <c:v>1460.2</c:v>
                </c:pt>
                <c:pt idx="8">
                  <c:v>1557.57</c:v>
                </c:pt>
                <c:pt idx="9">
                  <c:v>1627.44</c:v>
                </c:pt>
                <c:pt idx="10">
                  <c:v>1554.12</c:v>
                </c:pt>
                <c:pt idx="11">
                  <c:v>1425.5</c:v>
                </c:pt>
                <c:pt idx="12">
                  <c:v>1400.85</c:v>
                </c:pt>
                <c:pt idx="13">
                  <c:v>1393.74</c:v>
                </c:pt>
                <c:pt idx="14">
                  <c:v>1508.07</c:v>
                </c:pt>
                <c:pt idx="15">
                  <c:v>1519.52</c:v>
                </c:pt>
                <c:pt idx="16">
                  <c:v>1582.94</c:v>
                </c:pt>
                <c:pt idx="17">
                  <c:v>1735.95</c:v>
                </c:pt>
                <c:pt idx="18">
                  <c:v>1807.05</c:v>
                </c:pt>
                <c:pt idx="19">
                  <c:v>1794.06</c:v>
                </c:pt>
                <c:pt idx="20">
                  <c:v>1774.98</c:v>
                </c:pt>
                <c:pt idx="21">
                  <c:v>1651.84</c:v>
                </c:pt>
                <c:pt idx="22">
                  <c:v>1447.66</c:v>
                </c:pt>
                <c:pt idx="23">
                  <c:v>1168.1600000000001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1E-452C-847D-5F8834944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7424"/>
        <c:axId val="1761222320"/>
      </c:scatterChart>
      <c:valAx>
        <c:axId val="176121742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320"/>
        <c:crosses val="autoZero"/>
        <c:crossBetween val="midCat"/>
        <c:majorUnit val="1"/>
        <c:minorUnit val="1"/>
      </c:valAx>
      <c:valAx>
        <c:axId val="176122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'D-1'!$D$66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'D-1'!$D$67:$D$90</c:f>
              <c:numCache>
                <c:formatCode>0</c:formatCode>
                <c:ptCount val="24"/>
                <c:pt idx="0">
                  <c:v>795.40149237999981</c:v>
                </c:pt>
                <c:pt idx="1">
                  <c:v>708.32696866000003</c:v>
                </c:pt>
                <c:pt idx="2">
                  <c:v>658.72094977999984</c:v>
                </c:pt>
                <c:pt idx="3">
                  <c:v>652.36369307999962</c:v>
                </c:pt>
                <c:pt idx="4">
                  <c:v>654.7590002999998</c:v>
                </c:pt>
                <c:pt idx="5">
                  <c:v>733.46108318999961</c:v>
                </c:pt>
                <c:pt idx="6">
                  <c:v>1095.1388300999997</c:v>
                </c:pt>
                <c:pt idx="7">
                  <c:v>1434.6878405299997</c:v>
                </c:pt>
                <c:pt idx="8">
                  <c:v>1529.3147928100007</c:v>
                </c:pt>
                <c:pt idx="9">
                  <c:v>1537.3138513899992</c:v>
                </c:pt>
                <c:pt idx="10">
                  <c:v>1458.9591932200001</c:v>
                </c:pt>
                <c:pt idx="11">
                  <c:v>1336.5422239600002</c:v>
                </c:pt>
                <c:pt idx="12">
                  <c:v>1221.5948509799998</c:v>
                </c:pt>
                <c:pt idx="13">
                  <c:v>1254.6376879399995</c:v>
                </c:pt>
                <c:pt idx="14">
                  <c:v>1333.0693474199998</c:v>
                </c:pt>
                <c:pt idx="15">
                  <c:v>1415.6719710400002</c:v>
                </c:pt>
                <c:pt idx="16">
                  <c:v>1591.476025779999</c:v>
                </c:pt>
                <c:pt idx="17">
                  <c:v>1768.2300198199998</c:v>
                </c:pt>
                <c:pt idx="18">
                  <c:v>1835.6415972900002</c:v>
                </c:pt>
                <c:pt idx="19">
                  <c:v>1821.10968082</c:v>
                </c:pt>
                <c:pt idx="20">
                  <c:v>1770.72491167</c:v>
                </c:pt>
                <c:pt idx="21">
                  <c:v>1641.6114719600007</c:v>
                </c:pt>
                <c:pt idx="22">
                  <c:v>1458.3674734799995</c:v>
                </c:pt>
                <c:pt idx="23">
                  <c:v>1277.5273888800004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E1-48CB-8F43-9DD4A03EACC1}"/>
            </c:ext>
          </c:extLst>
        </c:ser>
        <c:ser>
          <c:idx val="1"/>
          <c:order val="1"/>
          <c:tx>
            <c:strRef>
              <c:f>'D-1'!$E$66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'D-1'!$E$67:$E$90</c:f>
              <c:numCache>
                <c:formatCode>0</c:formatCode>
                <c:ptCount val="24"/>
                <c:pt idx="0">
                  <c:v>99.902347030000016</c:v>
                </c:pt>
                <c:pt idx="1">
                  <c:v>89.248855129999981</c:v>
                </c:pt>
                <c:pt idx="2">
                  <c:v>80.231415909999981</c:v>
                </c:pt>
                <c:pt idx="3">
                  <c:v>82.720741049999972</c:v>
                </c:pt>
                <c:pt idx="4">
                  <c:v>82.086882529999997</c:v>
                </c:pt>
                <c:pt idx="5">
                  <c:v>83.736921489999958</c:v>
                </c:pt>
                <c:pt idx="6">
                  <c:v>224.59860129999998</c:v>
                </c:pt>
                <c:pt idx="7">
                  <c:v>253.26679885999999</c:v>
                </c:pt>
                <c:pt idx="8">
                  <c:v>269.84328700999998</c:v>
                </c:pt>
                <c:pt idx="9">
                  <c:v>307.42340822999995</c:v>
                </c:pt>
                <c:pt idx="10">
                  <c:v>293.46475293999998</c:v>
                </c:pt>
                <c:pt idx="11">
                  <c:v>221.72374285999996</c:v>
                </c:pt>
                <c:pt idx="12">
                  <c:v>136.07945550999997</c:v>
                </c:pt>
                <c:pt idx="13">
                  <c:v>141.28606240999997</c:v>
                </c:pt>
                <c:pt idx="14">
                  <c:v>183.06794747999999</c:v>
                </c:pt>
                <c:pt idx="15">
                  <c:v>222.86493947</c:v>
                </c:pt>
                <c:pt idx="16">
                  <c:v>318.70375401999996</c:v>
                </c:pt>
                <c:pt idx="17">
                  <c:v>327.83634929999999</c:v>
                </c:pt>
                <c:pt idx="18">
                  <c:v>331.89223943000002</c:v>
                </c:pt>
                <c:pt idx="19">
                  <c:v>323.27583904000005</c:v>
                </c:pt>
                <c:pt idx="20">
                  <c:v>306.21622546000003</c:v>
                </c:pt>
                <c:pt idx="21">
                  <c:v>303.38951376</c:v>
                </c:pt>
                <c:pt idx="22">
                  <c:v>308.08115788000003</c:v>
                </c:pt>
                <c:pt idx="23">
                  <c:v>331.42362248000001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E1-48CB-8F43-9DD4A03EACC1}"/>
            </c:ext>
          </c:extLst>
        </c:ser>
        <c:ser>
          <c:idx val="2"/>
          <c:order val="2"/>
          <c:tx>
            <c:strRef>
              <c:f>'D-1'!$F$66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'D-1'!$F$67:$F$90</c:f>
              <c:numCache>
                <c:formatCode>0</c:formatCode>
                <c:ptCount val="24"/>
                <c:pt idx="0">
                  <c:v>695.49914534999982</c:v>
                </c:pt>
                <c:pt idx="1">
                  <c:v>619.07811353000011</c:v>
                </c:pt>
                <c:pt idx="2">
                  <c:v>578.48953386999983</c:v>
                </c:pt>
                <c:pt idx="3">
                  <c:v>569.64295202999961</c:v>
                </c:pt>
                <c:pt idx="4">
                  <c:v>572.67211776999977</c:v>
                </c:pt>
                <c:pt idx="5">
                  <c:v>649.72416169999963</c:v>
                </c:pt>
                <c:pt idx="6">
                  <c:v>870.5402287999998</c:v>
                </c:pt>
                <c:pt idx="7">
                  <c:v>1181.4210416699998</c:v>
                </c:pt>
                <c:pt idx="8">
                  <c:v>1259.4715058000006</c:v>
                </c:pt>
                <c:pt idx="9">
                  <c:v>1229.8904431599992</c:v>
                </c:pt>
                <c:pt idx="10">
                  <c:v>1165.4944402800002</c:v>
                </c:pt>
                <c:pt idx="11">
                  <c:v>1114.8184811000003</c:v>
                </c:pt>
                <c:pt idx="12">
                  <c:v>1085.5153954699999</c:v>
                </c:pt>
                <c:pt idx="13">
                  <c:v>1113.3516255299996</c:v>
                </c:pt>
                <c:pt idx="14">
                  <c:v>1150.0013999399998</c:v>
                </c:pt>
                <c:pt idx="15">
                  <c:v>1192.8070315700002</c:v>
                </c:pt>
                <c:pt idx="16">
                  <c:v>1272.7722717599991</c:v>
                </c:pt>
                <c:pt idx="17">
                  <c:v>1440.3936705199999</c:v>
                </c:pt>
                <c:pt idx="18">
                  <c:v>1503.7493578600001</c:v>
                </c:pt>
                <c:pt idx="19">
                  <c:v>1497.8338417800001</c:v>
                </c:pt>
                <c:pt idx="20">
                  <c:v>1464.50868621</c:v>
                </c:pt>
                <c:pt idx="21">
                  <c:v>1338.2219582000007</c:v>
                </c:pt>
                <c:pt idx="22">
                  <c:v>1150.2863155999994</c:v>
                </c:pt>
                <c:pt idx="23">
                  <c:v>946.1037664000005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E1-48CB-8F43-9DD4A03EA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560016"/>
        <c:axId val="1809557296"/>
      </c:scatterChart>
      <c:valAx>
        <c:axId val="180956001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57296"/>
        <c:crosses val="autoZero"/>
        <c:crossBetween val="midCat"/>
        <c:majorUnit val="1"/>
        <c:minorUnit val="1"/>
      </c:valAx>
      <c:valAx>
        <c:axId val="180955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9560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5-4BA6-BD6A-57A2451BF9A5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5-4BA6-BD6A-57A2451BF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795.40149237999981</c:v>
                </c:pt>
                <c:pt idx="1">
                  <c:v>708.32696866000003</c:v>
                </c:pt>
                <c:pt idx="2">
                  <c:v>658.72094977999984</c:v>
                </c:pt>
                <c:pt idx="3">
                  <c:v>652.36369307999962</c:v>
                </c:pt>
                <c:pt idx="4">
                  <c:v>654.7590002999998</c:v>
                </c:pt>
                <c:pt idx="5">
                  <c:v>733.46108318999961</c:v>
                </c:pt>
                <c:pt idx="6">
                  <c:v>1095.1388300999997</c:v>
                </c:pt>
                <c:pt idx="7">
                  <c:v>1434.6878405299997</c:v>
                </c:pt>
                <c:pt idx="8">
                  <c:v>1529.3147928100007</c:v>
                </c:pt>
                <c:pt idx="9">
                  <c:v>1537.3138513899992</c:v>
                </c:pt>
                <c:pt idx="10">
                  <c:v>1458.9591932200001</c:v>
                </c:pt>
                <c:pt idx="11">
                  <c:v>1336.5422239600002</c:v>
                </c:pt>
                <c:pt idx="12">
                  <c:v>1221.5948509799998</c:v>
                </c:pt>
                <c:pt idx="13">
                  <c:v>1254.6376879399995</c:v>
                </c:pt>
                <c:pt idx="14">
                  <c:v>1333.0693474199998</c:v>
                </c:pt>
                <c:pt idx="15">
                  <c:v>1415.6719710400002</c:v>
                </c:pt>
                <c:pt idx="16">
                  <c:v>1591.476025779999</c:v>
                </c:pt>
                <c:pt idx="17">
                  <c:v>1768.2300198199998</c:v>
                </c:pt>
                <c:pt idx="18">
                  <c:v>1835.6415972900002</c:v>
                </c:pt>
                <c:pt idx="19">
                  <c:v>1821.10968082</c:v>
                </c:pt>
                <c:pt idx="20">
                  <c:v>1770.72491167</c:v>
                </c:pt>
                <c:pt idx="21">
                  <c:v>1641.6114719600007</c:v>
                </c:pt>
                <c:pt idx="22">
                  <c:v>1458.3674734799995</c:v>
                </c:pt>
                <c:pt idx="23">
                  <c:v>1277.5273888800004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3F-4FDD-A2E6-D254B484447A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695.49914534999982</c:v>
                </c:pt>
                <c:pt idx="1">
                  <c:v>619.07811353000011</c:v>
                </c:pt>
                <c:pt idx="2">
                  <c:v>578.48953386999983</c:v>
                </c:pt>
                <c:pt idx="3">
                  <c:v>569.64295202999961</c:v>
                </c:pt>
                <c:pt idx="4">
                  <c:v>572.67211776999977</c:v>
                </c:pt>
                <c:pt idx="5">
                  <c:v>649.72416169999963</c:v>
                </c:pt>
                <c:pt idx="6">
                  <c:v>870.5402287999998</c:v>
                </c:pt>
                <c:pt idx="7">
                  <c:v>1181.4210416699998</c:v>
                </c:pt>
                <c:pt idx="8">
                  <c:v>1259.4715058000006</c:v>
                </c:pt>
                <c:pt idx="9">
                  <c:v>1229.8904431599992</c:v>
                </c:pt>
                <c:pt idx="10">
                  <c:v>1165.4944402800002</c:v>
                </c:pt>
                <c:pt idx="11">
                  <c:v>1114.8184811000003</c:v>
                </c:pt>
                <c:pt idx="12">
                  <c:v>1085.5153954699999</c:v>
                </c:pt>
                <c:pt idx="13">
                  <c:v>1113.3516255299996</c:v>
                </c:pt>
                <c:pt idx="14">
                  <c:v>1150.0013999399998</c:v>
                </c:pt>
                <c:pt idx="15">
                  <c:v>1192.8070315700002</c:v>
                </c:pt>
                <c:pt idx="16">
                  <c:v>1272.7722717599991</c:v>
                </c:pt>
                <c:pt idx="17">
                  <c:v>1440.3936705199999</c:v>
                </c:pt>
                <c:pt idx="18">
                  <c:v>1503.7493578600001</c:v>
                </c:pt>
                <c:pt idx="19">
                  <c:v>1497.8338417800001</c:v>
                </c:pt>
                <c:pt idx="20">
                  <c:v>1464.50868621</c:v>
                </c:pt>
                <c:pt idx="21">
                  <c:v>1338.2219582000007</c:v>
                </c:pt>
                <c:pt idx="22">
                  <c:v>1150.2863155999994</c:v>
                </c:pt>
                <c:pt idx="23">
                  <c:v>946.1037664000005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3F-4FDD-A2E6-D254B484447A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99.902347030000016</c:v>
                </c:pt>
                <c:pt idx="1">
                  <c:v>89.248855129999981</c:v>
                </c:pt>
                <c:pt idx="2">
                  <c:v>80.231415909999981</c:v>
                </c:pt>
                <c:pt idx="3">
                  <c:v>82.720741049999972</c:v>
                </c:pt>
                <c:pt idx="4">
                  <c:v>82.086882529999997</c:v>
                </c:pt>
                <c:pt idx="5">
                  <c:v>83.736921489999958</c:v>
                </c:pt>
                <c:pt idx="6">
                  <c:v>224.59860129999998</c:v>
                </c:pt>
                <c:pt idx="7">
                  <c:v>253.26679885999999</c:v>
                </c:pt>
                <c:pt idx="8">
                  <c:v>269.84328700999998</c:v>
                </c:pt>
                <c:pt idx="9">
                  <c:v>307.42340822999995</c:v>
                </c:pt>
                <c:pt idx="10">
                  <c:v>293.46475293999998</c:v>
                </c:pt>
                <c:pt idx="11">
                  <c:v>221.72374285999996</c:v>
                </c:pt>
                <c:pt idx="12">
                  <c:v>136.07945550999997</c:v>
                </c:pt>
                <c:pt idx="13">
                  <c:v>141.28606240999997</c:v>
                </c:pt>
                <c:pt idx="14">
                  <c:v>183.06794747999999</c:v>
                </c:pt>
                <c:pt idx="15">
                  <c:v>222.86493947</c:v>
                </c:pt>
                <c:pt idx="16">
                  <c:v>318.70375401999996</c:v>
                </c:pt>
                <c:pt idx="17">
                  <c:v>327.83634929999999</c:v>
                </c:pt>
                <c:pt idx="18">
                  <c:v>331.89223943000002</c:v>
                </c:pt>
                <c:pt idx="19">
                  <c:v>323.27583904000005</c:v>
                </c:pt>
                <c:pt idx="20">
                  <c:v>306.21622546000003</c:v>
                </c:pt>
                <c:pt idx="21">
                  <c:v>303.38951376</c:v>
                </c:pt>
                <c:pt idx="22">
                  <c:v>308.08115788000003</c:v>
                </c:pt>
                <c:pt idx="23">
                  <c:v>331.42362248000001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3F-4FDD-A2E6-D254B4844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F-4A13-B605-DB660C6ADFEF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F-4A13-B605-DB660C6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904.59</c:v>
                </c:pt>
                <c:pt idx="1">
                  <c:v>822.58</c:v>
                </c:pt>
                <c:pt idx="2">
                  <c:v>765.68</c:v>
                </c:pt>
                <c:pt idx="3">
                  <c:v>750.28</c:v>
                </c:pt>
                <c:pt idx="4">
                  <c:v>752.78</c:v>
                </c:pt>
                <c:pt idx="5">
                  <c:v>936.61</c:v>
                </c:pt>
                <c:pt idx="6">
                  <c:v>1140.46</c:v>
                </c:pt>
                <c:pt idx="7">
                  <c:v>1460.2</c:v>
                </c:pt>
                <c:pt idx="8">
                  <c:v>1557.57</c:v>
                </c:pt>
                <c:pt idx="9">
                  <c:v>1627.44</c:v>
                </c:pt>
                <c:pt idx="10">
                  <c:v>1554.12</c:v>
                </c:pt>
                <c:pt idx="11">
                  <c:v>1425.5</c:v>
                </c:pt>
                <c:pt idx="12">
                  <c:v>1400.85</c:v>
                </c:pt>
                <c:pt idx="13">
                  <c:v>1393.74</c:v>
                </c:pt>
                <c:pt idx="14">
                  <c:v>1508.07</c:v>
                </c:pt>
                <c:pt idx="15">
                  <c:v>1519.52</c:v>
                </c:pt>
                <c:pt idx="16">
                  <c:v>1582.94</c:v>
                </c:pt>
                <c:pt idx="17">
                  <c:v>1735.95</c:v>
                </c:pt>
                <c:pt idx="18">
                  <c:v>1807.05</c:v>
                </c:pt>
                <c:pt idx="19">
                  <c:v>1794.06</c:v>
                </c:pt>
                <c:pt idx="20">
                  <c:v>1774.98</c:v>
                </c:pt>
                <c:pt idx="21">
                  <c:v>1651.84</c:v>
                </c:pt>
                <c:pt idx="22">
                  <c:v>1447.66</c:v>
                </c:pt>
                <c:pt idx="23">
                  <c:v>1168.1600000000001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0-44FA-9107-64459899F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70-418F-A798-834A66A6A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70-418F-A798-834A66A6A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0-46AD-A04C-E7C8ECD3464C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0-46AD-A04C-E7C8ECD34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F-4F2E-AEE8-04CFEF445146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F-4F2E-AEE8-04CFEF44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6-4D6E-96E7-3E4F88CA58E0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6-4D6E-96E7-3E4F88CA5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3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2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2.png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</xdr:row>
      <xdr:rowOff>19050</xdr:rowOff>
    </xdr:from>
    <xdr:ext cx="5553075" cy="43243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53"/>
        <a:stretch/>
      </xdr:blipFill>
      <xdr:spPr bwMode="auto">
        <a:xfrm>
          <a:off x="76200" y="1352550"/>
          <a:ext cx="5553075" cy="43243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574054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609600" y="112014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DF688C96-B736-4D3F-BAF1-9B0CAD8D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70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1D361D9-00DC-4CC4-9B27-C0F2CC5E514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41174" y="1160145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594AB1E-A679-4729-806C-4368CCA0E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D982FA5-3124-4C1F-8FB8-EED7F71DA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6DD44F5-1A1C-4A09-B99D-8E0A43D6E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56E452-FFB3-4B97-8ED7-162A83216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02C28CE-B466-4726-862B-76579AFBC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E8D84A6-440A-4A0F-92D9-B662E2842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EF91773-443D-4AAA-A70F-65ACAA34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4B33982-F074-404C-B60E-EA1D0E8A0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819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057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057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34</xdr:row>
      <xdr:rowOff>28575</xdr:rowOff>
    </xdr:from>
    <xdr:to>
      <xdr:col>8</xdr:col>
      <xdr:colOff>785813</xdr:colOff>
      <xdr:row>58</xdr:row>
      <xdr:rowOff>176214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92</xdr:row>
      <xdr:rowOff>28576</xdr:rowOff>
    </xdr:from>
    <xdr:to>
      <xdr:col>8</xdr:col>
      <xdr:colOff>928688</xdr:colOff>
      <xdr:row>114</xdr:row>
      <xdr:rowOff>47626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0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ldo.hyseni/AppData/Local/Microsoft/Windows/INetCache/Content.Outlook/Z26AB7I2/Publikimi%20te%20dhenave_11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kime AL"/>
      <sheetName val="Publikime EN"/>
      <sheetName val="Info "/>
      <sheetName val="D-1"/>
      <sheetName val="W-1"/>
    </sheetNames>
    <sheetDataSet>
      <sheetData sheetId="0" refreshError="1">
        <row r="2">
          <cell r="B2">
            <v>44867</v>
          </cell>
        </row>
        <row r="40">
          <cell r="D40">
            <v>1</v>
          </cell>
          <cell r="E40">
            <v>2</v>
          </cell>
          <cell r="F40">
            <v>3</v>
          </cell>
          <cell r="G40">
            <v>4</v>
          </cell>
        </row>
        <row r="154">
          <cell r="H154">
            <v>1150000</v>
          </cell>
        </row>
        <row r="343">
          <cell r="E343" t="str">
            <v>N/a</v>
          </cell>
        </row>
        <row r="344">
          <cell r="E344" t="str">
            <v>N/a</v>
          </cell>
        </row>
        <row r="345">
          <cell r="E345" t="str">
            <v>N/a</v>
          </cell>
        </row>
        <row r="346">
          <cell r="E346" t="str">
            <v>N/a</v>
          </cell>
        </row>
        <row r="347">
          <cell r="E347" t="str">
            <v>N/a</v>
          </cell>
        </row>
        <row r="348">
          <cell r="E348" t="str">
            <v>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C41:G43" headerRowCount="0" totalsRowShown="0" headerRowDxfId="753" dataDxfId="751" headerRowBorderDxfId="752" tableBorderDxfId="750" totalsRowBorderDxfId="749">
  <tableColumns count="5">
    <tableColumn id="1" xr3:uid="{00000000-0010-0000-0000-000001000000}" name="Java" headerRowDxfId="748" dataDxfId="747"/>
    <tableColumn id="2" xr3:uid="{00000000-0010-0000-0000-000002000000}" name="0" headerRowDxfId="746" dataDxfId="745"/>
    <tableColumn id="3" xr3:uid="{00000000-0010-0000-0000-000003000000}" name="Java 43" headerRowDxfId="744" dataDxfId="743"/>
    <tableColumn id="4" xr3:uid="{00000000-0010-0000-0000-000004000000}" name="Java 44" headerRowDxfId="742" dataDxfId="741"/>
    <tableColumn id="5" xr3:uid="{00000000-0010-0000-0000-000005000000}" name="Java 45" headerRowDxfId="740" dataDxfId="73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4" displayName="Table14" ref="C274:E280" totalsRowShown="0" headerRowDxfId="660" dataDxfId="658" headerRowBorderDxfId="659" tableBorderDxfId="657" totalsRowBorderDxfId="656">
  <autoFilter ref="C274:E280" xr:uid="{00000000-0009-0000-0100-00000A000000}"/>
  <tableColumns count="3">
    <tableColumn id="1" xr3:uid="{00000000-0010-0000-0900-000001000000}" name="Zona 1" dataDxfId="655"/>
    <tableColumn id="2" xr3:uid="{00000000-0010-0000-0900-000002000000}" name="Zona 2" dataDxfId="654"/>
    <tableColumn id="3" xr3:uid="{00000000-0010-0000-0900-000003000000}" name="NTC(MW)" dataDxfId="653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316" displayName="Table1316" ref="C294:E300" totalsRowShown="0" headerRowDxfId="652" dataDxfId="650" headerRowBorderDxfId="651" tableBorderDxfId="649" totalsRowBorderDxfId="648">
  <tableColumns count="3">
    <tableColumn id="1" xr3:uid="{00000000-0010-0000-0A00-000001000000}" name="Zona 1" dataDxfId="647"/>
    <tableColumn id="2" xr3:uid="{00000000-0010-0000-0A00-000002000000}" name="Zona 2" dataDxfId="646"/>
    <tableColumn id="3" xr3:uid="{00000000-0010-0000-0A00-000003000000}" name="NTC(MW) " dataDxfId="64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417" displayName="Table1417" ref="C304:E310" totalsRowShown="0" headerRowDxfId="644" dataDxfId="642" headerRowBorderDxfId="643" tableBorderDxfId="641" totalsRowBorderDxfId="640">
  <autoFilter ref="C304:E310" xr:uid="{00000000-0009-0000-0100-00000C000000}"/>
  <tableColumns count="3">
    <tableColumn id="1" xr3:uid="{00000000-0010-0000-0B00-000001000000}" name="Zona 1" dataDxfId="639"/>
    <tableColumn id="2" xr3:uid="{00000000-0010-0000-0B00-000002000000}" name="Zona 2" dataDxfId="638"/>
    <tableColumn id="3" xr3:uid="{00000000-0010-0000-0B00-000003000000}" name="NTC(MW)" dataDxfId="637">
      <calculatedColumnFormula>E275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41718" displayName="Table141718" ref="C325:E331" totalsRowShown="0" headerRowDxfId="636" dataDxfId="634" headerRowBorderDxfId="635" tableBorderDxfId="633" totalsRowBorderDxfId="632">
  <autoFilter ref="C325:E331" xr:uid="{00000000-0009-0000-0100-00000D000000}"/>
  <tableColumns count="3">
    <tableColumn id="1" xr3:uid="{00000000-0010-0000-0C00-000001000000}" name="Zona 1" dataDxfId="631"/>
    <tableColumn id="2" xr3:uid="{00000000-0010-0000-0C00-000002000000}" name="Zona 2" dataDxfId="630"/>
    <tableColumn id="3" xr3:uid="{00000000-0010-0000-0C00-000003000000}" name="NTC(MW)" dataDxfId="629">
      <calculatedColumnFormula>E336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171819" displayName="Table14171819" ref="C335:E341" totalsRowShown="0" headerRowDxfId="628" dataDxfId="626" headerRowBorderDxfId="627" tableBorderDxfId="625" totalsRowBorderDxfId="624">
  <autoFilter ref="C335:E341" xr:uid="{00000000-0009-0000-0100-00000E000000}"/>
  <tableColumns count="3">
    <tableColumn id="1" xr3:uid="{00000000-0010-0000-0D00-000001000000}" name="Zona 1" dataDxfId="623"/>
    <tableColumn id="2" xr3:uid="{00000000-0010-0000-0D00-000002000000}" name="Zona 2" dataDxfId="622"/>
    <tableColumn id="3" xr3:uid="{00000000-0010-0000-0D00-000003000000}" name="NTC(MW)" dataDxfId="621">
      <calculatedColumnFormula>E275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417181920" displayName="Table1417181920" ref="C349:E355" totalsRowShown="0" headerRowDxfId="620" dataDxfId="618" headerRowBorderDxfId="619" tableBorderDxfId="617" totalsRowBorderDxfId="616">
  <autoFilter ref="C349:E355" xr:uid="{00000000-0009-0000-0100-00000F000000}"/>
  <tableColumns count="3">
    <tableColumn id="1" xr3:uid="{00000000-0010-0000-0E00-000001000000}" name="Zona 1" dataDxfId="615"/>
    <tableColumn id="2" xr3:uid="{00000000-0010-0000-0E00-000002000000}" name="Zona 2" dataDxfId="614"/>
    <tableColumn id="3" xr3:uid="{00000000-0010-0000-0E00-000003000000}" name="NTC(MW)" dataDxfId="613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20" displayName="Table20" ref="C406:G445" totalsRowShown="0" headerRowDxfId="612" dataDxfId="610" headerRowBorderDxfId="611" tableBorderDxfId="609" totalsRowBorderDxfId="608">
  <autoFilter ref="C406:G445" xr:uid="{00000000-0009-0000-0100-000010000000}"/>
  <tableColumns count="5">
    <tableColumn id="1" xr3:uid="{00000000-0010-0000-0F00-000001000000}" name="Centrali" dataDxfId="607"/>
    <tableColumn id="2" xr3:uid="{00000000-0010-0000-0F00-000002000000}" name="Kapaciteti instaluar MW" dataDxfId="606"/>
    <tableColumn id="3" xr3:uid="{00000000-0010-0000-0F00-000003000000}" name="Tensioni" dataDxfId="605"/>
    <tableColumn id="5" xr3:uid="{00000000-0010-0000-0F00-000005000000}" name="Lloji gjenerimit" dataDxfId="604"/>
    <tableColumn id="4" xr3:uid="{00000000-0010-0000-0F00-000004000000}" name="Zona e ofertimit" dataDxfId="603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21" displayName="Table21" ref="D450:E474" totalsRowShown="0" headerRowDxfId="602" dataDxfId="600" headerRowBorderDxfId="601" tableBorderDxfId="599" totalsRowBorderDxfId="598">
  <autoFilter ref="D450:E474" xr:uid="{00000000-0009-0000-0100-000011000000}"/>
  <tableColumns count="2">
    <tableColumn id="1" xr3:uid="{00000000-0010-0000-1000-000001000000}" name="Ora" dataDxfId="597"/>
    <tableColumn id="2" xr3:uid="{00000000-0010-0000-1000-000002000000}" name="Skedulimi MW" dataDxfId="596">
      <calculatedColumnFormula>'D-1'!E10</calculatedColumnFormula>
    </tableColumn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2024" displayName="Table2024" ref="B504:G512" totalsRowShown="0" headerRowDxfId="595" dataDxfId="593" headerRowBorderDxfId="594" tableBorderDxfId="592" totalsRowBorderDxfId="591">
  <autoFilter ref="B504:G512" xr:uid="{00000000-0009-0000-0100-000012000000}"/>
  <tableColumns count="6">
    <tableColumn id="1" xr3:uid="{00000000-0010-0000-1100-000001000000}" name="Centrali" dataDxfId="590"/>
    <tableColumn id="6" xr3:uid="{00000000-0010-0000-1100-000006000000}" name="Njesia" dataDxfId="589"/>
    <tableColumn id="2" xr3:uid="{00000000-0010-0000-1100-000002000000}" name="Kapaciteti instaluar MW" dataDxfId="588"/>
    <tableColumn id="3" xr3:uid="{00000000-0010-0000-1100-000003000000}" name="Tensioni" dataDxfId="587"/>
    <tableColumn id="4" xr3:uid="{00000000-0010-0000-1100-000004000000}" name="Vendndodhja" dataDxfId="586"/>
    <tableColumn id="5" xr3:uid="{00000000-0010-0000-1100-000005000000}" name="Lloji gjenerimit" dataDxfId="585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24" displayName="Table24" ref="C391:E396" totalsRowShown="0" headerRowDxfId="584" dataDxfId="582" headerRowBorderDxfId="583" tableBorderDxfId="581" totalsRowBorderDxfId="580">
  <autoFilter ref="C391:E396" xr:uid="{00000000-0009-0000-0100-000013000000}"/>
  <tableColumns count="3">
    <tableColumn id="1" xr3:uid="{00000000-0010-0000-1200-000001000000}" name="Elementi" dataDxfId="579"/>
    <tableColumn id="2" xr3:uid="{00000000-0010-0000-1200-000002000000}" name="Tipi" dataDxfId="578"/>
    <tableColumn id="3" xr3:uid="{00000000-0010-0000-1200-000003000000}" name="Tensioni" dataDxfId="57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" displayName="Table4" ref="C71:E123" totalsRowShown="0" headerRowDxfId="738" dataDxfId="736" headerRowBorderDxfId="737" tableBorderDxfId="735" totalsRowBorderDxfId="734">
  <autoFilter ref="C71:E123" xr:uid="{00000000-0009-0000-0100-000002000000}"/>
  <tableColumns count="3">
    <tableColumn id="1" xr3:uid="{00000000-0010-0000-0100-000001000000}" name="Java" dataDxfId="733"/>
    <tableColumn id="2" xr3:uid="{00000000-0010-0000-0100-000002000000}" name="Min (MW)" dataDxfId="732"/>
    <tableColumn id="3" xr3:uid="{00000000-0010-0000-0100-000003000000}" name="Max (MW)" dataDxfId="731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2" displayName="Table2" ref="A559:H584" totalsRowShown="0" headerRowDxfId="576" dataDxfId="574" headerRowBorderDxfId="575" tableBorderDxfId="573" totalsRowBorderDxfId="572">
  <autoFilter ref="A559:H584" xr:uid="{00000000-0009-0000-0100-000014000000}"/>
  <tableColumns count="8">
    <tableColumn id="1" xr3:uid="{00000000-0010-0000-1300-000001000000}" name="Ora" dataDxfId="571"/>
    <tableColumn id="2" xr3:uid="{00000000-0010-0000-1300-000002000000}" name="aFRR+" dataDxfId="570"/>
    <tableColumn id="3" xr3:uid="{00000000-0010-0000-1300-000003000000}" name="aFRR-" dataDxfId="569"/>
    <tableColumn id="4" xr3:uid="{00000000-0010-0000-1300-000004000000}" name="mFRR+" dataDxfId="568"/>
    <tableColumn id="5" xr3:uid="{00000000-0010-0000-1300-000005000000}" name="mFRR-" dataDxfId="567"/>
    <tableColumn id="6" xr3:uid="{00000000-0010-0000-1300-000006000000}" name="RR+" dataDxfId="566"/>
    <tableColumn id="7" xr3:uid="{00000000-0010-0000-1300-000007000000}" name="RR-" dataDxfId="565"/>
    <tableColumn id="8" xr3:uid="{00000000-0010-0000-1300-000008000000}" name="Total-" dataDxfId="564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5" displayName="Table5" ref="C614:E782" totalsRowShown="0" headerRowDxfId="563" headerRowBorderDxfId="562" tableBorderDxfId="561" totalsRowBorderDxfId="560">
  <autoFilter ref="C614:E782" xr:uid="{00000000-0009-0000-0100-000015000000}"/>
  <tableColumns count="3">
    <tableColumn id="1" xr3:uid="{00000000-0010-0000-1400-000001000000}" name="Ora" dataDxfId="559"/>
    <tableColumn id="2" xr3:uid="{00000000-0010-0000-1400-000002000000}" name="Ngarkesa (MWh)" dataDxfId="558">
      <calculatedColumnFormula>'W-1'!D46</calculatedColumnFormula>
    </tableColumn>
    <tableColumn id="3" xr3:uid="{00000000-0010-0000-1400-000003000000}" name="Humbje (MWh)" dataDxfId="557">
      <calculatedColumnFormula>'W-1'!E46</calculatedColumnFormula>
    </tableColumn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6" displayName="Table6" ref="C814:E826" totalsRowShown="0" headerRowDxfId="556" dataDxfId="554" headerRowBorderDxfId="555" tableBorderDxfId="553" totalsRowBorderDxfId="552">
  <autoFilter ref="C814:E826" xr:uid="{00000000-0009-0000-0100-000017000000}"/>
  <tableColumns count="3">
    <tableColumn id="1" xr3:uid="{00000000-0010-0000-1500-000001000000}" name="Muaji" dataDxfId="551"/>
    <tableColumn id="2" xr3:uid="{00000000-0010-0000-1500-000002000000}" name="Ngarkesa Mes." dataDxfId="550"/>
    <tableColumn id="3" xr3:uid="{00000000-0010-0000-1500-000003000000}" name="Ngarkesa Max" dataDxfId="549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27" displayName="Table127" ref="A856:H858" headerRowCount="0" totalsRowShown="0" headerRowDxfId="548" dataDxfId="546" headerRowBorderDxfId="547" tableBorderDxfId="545" totalsRowBorderDxfId="544">
  <tableColumns count="8">
    <tableColumn id="1" xr3:uid="{00000000-0010-0000-1600-000001000000}" name="Data" headerRowDxfId="543" dataDxfId="542"/>
    <tableColumn id="2" xr3:uid="{00000000-0010-0000-1600-000002000000}" name="10-26-2020" headerRowDxfId="541" dataDxfId="540"/>
    <tableColumn id="3" xr3:uid="{00000000-0010-0000-1600-000003000000}" name="10-27-2020" headerRowDxfId="539" dataDxfId="538"/>
    <tableColumn id="4" xr3:uid="{00000000-0010-0000-1600-000004000000}" name="10-28-2020" headerRowDxfId="537" dataDxfId="536"/>
    <tableColumn id="5" xr3:uid="{00000000-0010-0000-1600-000005000000}" name="10-29-2020" headerRowDxfId="535" dataDxfId="534"/>
    <tableColumn id="6" xr3:uid="{00000000-0010-0000-1600-000006000000}" name="10-30-2020" headerRowDxfId="533" dataDxfId="532"/>
    <tableColumn id="7" xr3:uid="{00000000-0010-0000-1600-000007000000}" name="10-31-2020" headerRowDxfId="531" dataDxfId="530"/>
    <tableColumn id="8" xr3:uid="{00000000-0010-0000-1600-000008000000}" name="11-1-2020" headerRowDxfId="529" dataDxfId="528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7" displayName="Table27" ref="C883:F884" headerRowDxfId="527" headerRowBorderDxfId="526" tableBorderDxfId="525" totalsRowBorderDxfId="524">
  <autoFilter ref="C883:F884" xr:uid="{00000000-0009-0000-0100-000019000000}"/>
  <tableColumns count="4">
    <tableColumn id="1" xr3:uid="{00000000-0010-0000-1700-000001000000}" name="Nr." totalsRowLabel="Total" dataDxfId="523" totalsRowDxfId="522"/>
    <tableColumn id="2" xr3:uid="{00000000-0010-0000-1700-000002000000}" name="Nenstacioni" dataDxfId="521" totalsRowDxfId="520"/>
    <tableColumn id="3" xr3:uid="{00000000-0010-0000-1700-000003000000}" name="Ora" dataDxfId="519" totalsRowDxfId="518"/>
    <tableColumn id="4" xr3:uid="{00000000-0010-0000-1700-000004000000}" name="Arsyeja" totalsRowFunction="count" dataDxfId="517" totalsRowDxfId="51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729" displayName="Table2729" ref="C888:F889" headerRowDxfId="515" headerRowBorderDxfId="514" tableBorderDxfId="513" totalsRowBorderDxfId="512">
  <autoFilter ref="C888:F889" xr:uid="{00000000-0009-0000-0100-00001A000000}"/>
  <tableColumns count="4">
    <tableColumn id="1" xr3:uid="{00000000-0010-0000-1800-000001000000}" name="Nr." totalsRowLabel="Total" dataDxfId="511" totalsRowDxfId="510"/>
    <tableColumn id="2" xr3:uid="{00000000-0010-0000-1800-000002000000}" name="Nenstacioni" dataDxfId="509" totalsRowDxfId="508"/>
    <tableColumn id="3" xr3:uid="{00000000-0010-0000-1800-000003000000}" name="Ora" dataDxfId="507" totalsRowDxfId="506"/>
    <tableColumn id="4" xr3:uid="{00000000-0010-0000-1800-000004000000}" name="Arsyeja" totalsRowFunction="count" dataDxfId="505" totalsRowDxfId="50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9" displayName="Table29" ref="C159:F183" totalsRowShown="0" headerRowDxfId="503" dataDxfId="501" headerRowBorderDxfId="502" tableBorderDxfId="500" totalsRowBorderDxfId="499">
  <autoFilter ref="C159:F183" xr:uid="{00000000-0009-0000-0100-00001B000000}"/>
  <tableColumns count="4">
    <tableColumn id="1" xr3:uid="{00000000-0010-0000-1900-000001000000}" name="Ora" dataDxfId="498"/>
    <tableColumn id="2" xr3:uid="{00000000-0010-0000-1900-000002000000}" name="Prodhimi" dataDxfId="497">
      <calculatedColumnFormula>'D-1'!D67</calculatedColumnFormula>
    </tableColumn>
    <tableColumn id="3" xr3:uid="{00000000-0010-0000-1900-000003000000}" name="Shkembimi" dataDxfId="496">
      <calculatedColumnFormula>'D-1'!E67</calculatedColumnFormula>
    </tableColumn>
    <tableColumn id="4" xr3:uid="{00000000-0010-0000-1900-000004000000}" name="Ngarkesa" dataDxfId="495">
      <calculatedColumnFormula>'D-1'!F67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1426" displayName="Table1426" ref="C284:E290" totalsRowShown="0" headerRowDxfId="494" dataDxfId="492" headerRowBorderDxfId="493" tableBorderDxfId="491" totalsRowBorderDxfId="490">
  <autoFilter ref="C284:E290" xr:uid="{00000000-0009-0000-0100-00001C000000}"/>
  <tableColumns count="3">
    <tableColumn id="1" xr3:uid="{00000000-0010-0000-1A00-000001000000}" name="Zona 1" dataDxfId="489"/>
    <tableColumn id="2" xr3:uid="{00000000-0010-0000-1A00-000002000000}" name="Zona 2" dataDxfId="488"/>
    <tableColumn id="3" xr3:uid="{00000000-0010-0000-1A00-000003000000}" name="NTC(MW)" dataDxfId="487">
      <calculatedColumnFormula>E275</calculatedColumnFormula>
    </tableColumn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141731" displayName="Table141731" ref="C314:E320" totalsRowShown="0" headerRowDxfId="486" dataDxfId="484" headerRowBorderDxfId="485" tableBorderDxfId="483" totalsRowBorderDxfId="482">
  <autoFilter ref="C314:E320" xr:uid="{00000000-0009-0000-0100-00001D000000}"/>
  <tableColumns count="3">
    <tableColumn id="1" xr3:uid="{00000000-0010-0000-1B00-000001000000}" name="Zona 1" dataDxfId="481"/>
    <tableColumn id="2" xr3:uid="{00000000-0010-0000-1B00-000002000000}" name="Zona 2" dataDxfId="480"/>
    <tableColumn id="3" xr3:uid="{00000000-0010-0000-1B00-000003000000}" name="NTC(MW)" dataDxfId="479">
      <calculatedColumnFormula>E305</calculatedColumnFormula>
    </tableColumn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1" displayName="Table1" ref="A11:H13" headerRowCount="0" totalsRowShown="0" headerRowDxfId="478" dataDxfId="476" headerRowBorderDxfId="477" tableBorderDxfId="475" totalsRowBorderDxfId="474">
  <tableColumns count="8">
    <tableColumn id="1" xr3:uid="{00000000-0010-0000-1C00-000001000000}" name="Data" headerRowDxfId="473" dataDxfId="472"/>
    <tableColumn id="2" xr3:uid="{00000000-0010-0000-1C00-000002000000}" name="0.1.1900" headerRowDxfId="471" dataDxfId="470"/>
    <tableColumn id="3" xr3:uid="{00000000-0010-0000-1C00-000003000000}" name="10-27-2020" headerRowDxfId="469" dataDxfId="468"/>
    <tableColumn id="4" xr3:uid="{00000000-0010-0000-1C00-000004000000}" name="10-28-2020" headerRowDxfId="467" dataDxfId="466"/>
    <tableColumn id="5" xr3:uid="{00000000-0010-0000-1C00-000005000000}" name="10-29-2020" headerRowDxfId="465" dataDxfId="464"/>
    <tableColumn id="6" xr3:uid="{00000000-0010-0000-1C00-000006000000}" name="10-30-2020" headerRowDxfId="463" dataDxfId="462"/>
    <tableColumn id="7" xr3:uid="{00000000-0010-0000-1C00-000007000000}" name="10-31-2020" headerRowDxfId="461" dataDxfId="460"/>
    <tableColumn id="8" xr3:uid="{00000000-0010-0000-1C00-000008000000}" name="11-1-2020" headerRowDxfId="459" dataDxfId="45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B215:G223" totalsRowShown="0" headerRowDxfId="730" headerRowBorderDxfId="729" tableBorderDxfId="728" totalsRowBorderDxfId="727" dataCellStyle="Normal">
  <autoFilter ref="B215:G223" xr:uid="{00000000-0009-0000-0100-000003000000}"/>
  <tableColumns count="6">
    <tableColumn id="1" xr3:uid="{00000000-0010-0000-0200-000001000000}" name="Elementi" dataDxfId="726" dataCellStyle="Normal"/>
    <tableColumn id="2" xr3:uid="{00000000-0010-0000-0200-000002000000}" name="Fillimi" dataDxfId="725" dataCellStyle="Normal"/>
    <tableColumn id="3" xr3:uid="{00000000-0010-0000-0200-000003000000}" name="Perfundimi" dataDxfId="724" dataCellStyle="Normal"/>
    <tableColumn id="4" xr3:uid="{00000000-0010-0000-0200-000004000000}" name="Vendndodhja" dataCellStyle="Normal"/>
    <tableColumn id="5" xr3:uid="{00000000-0010-0000-0200-000005000000}" name="Impakti ne kapacitetin kufitar" dataCellStyle="Normal"/>
    <tableColumn id="6" xr3:uid="{00000000-0010-0000-0200-00000600000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D000000}" name="Table36" displayName="Table36" ref="A361:G385" totalsRowShown="0" headerRowDxfId="457" headerRowBorderDxfId="456" tableBorderDxfId="455" totalsRowBorderDxfId="454" headerRowCellStyle="Normal" dataCellStyle="Normal">
  <tableColumns count="7">
    <tableColumn id="1" xr3:uid="{00000000-0010-0000-1D00-000001000000}" name="Ora" dataDxfId="453" dataCellStyle="Normal"/>
    <tableColumn id="2" xr3:uid="{00000000-0010-0000-1D00-000002000000}" name=" Bistrice-Myrtos" dataDxfId="452" dataCellStyle="Normal"/>
    <tableColumn id="3" xr3:uid="{00000000-0010-0000-1D00-000003000000}" name=" FIERZE-PRIZREN" dataDxfId="451" dataCellStyle="Normal"/>
    <tableColumn id="4" xr3:uid="{00000000-0010-0000-1D00-000004000000}" name="KOPLIK-PODGORICA" dataDxfId="450" dataCellStyle="Normal"/>
    <tableColumn id="5" xr3:uid="{00000000-0010-0000-1D00-000005000000}" name="KOMAN-KOSOVA" dataDxfId="449" dataCellStyle="Normal"/>
    <tableColumn id="6" xr3:uid="{00000000-0010-0000-1D00-000006000000}" name="TIRANA2-PODGORICE" dataDxfId="448" dataCellStyle="Normal"/>
    <tableColumn id="7" xr3:uid="{00000000-0010-0000-1D00-000007000000}" name="ZEMBLAK-KARDIA" dataDxfId="447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E000000}" name="Table37" displayName="Table37" ref="A518:I542" totalsRowShown="0" headerRowDxfId="446" headerRowBorderDxfId="445" tableBorderDxfId="444" totalsRowBorderDxfId="443">
  <tableColumns count="9">
    <tableColumn id="1" xr3:uid="{00000000-0010-0000-1E00-000001000000}" name="Ora" dataDxfId="442"/>
    <tableColumn id="2" xr3:uid="{00000000-0010-0000-1E00-000002000000}" name="Fierze 1" dataDxfId="441">
      <calculatedColumnFormula>'D-1'!C149</calculatedColumnFormula>
    </tableColumn>
    <tableColumn id="3" xr3:uid="{00000000-0010-0000-1E00-000003000000}" name="Fierze 2" dataDxfId="440">
      <calculatedColumnFormula>'D-1'!D149</calculatedColumnFormula>
    </tableColumn>
    <tableColumn id="4" xr3:uid="{00000000-0010-0000-1E00-000004000000}" name="Fierze 3" dataDxfId="439">
      <calculatedColumnFormula>'D-1'!E149</calculatedColumnFormula>
    </tableColumn>
    <tableColumn id="5" xr3:uid="{00000000-0010-0000-1E00-000005000000}" name="Fierze 4" dataDxfId="438">
      <calculatedColumnFormula>'D-1'!F149</calculatedColumnFormula>
    </tableColumn>
    <tableColumn id="6" xr3:uid="{00000000-0010-0000-1E00-000006000000}" name="Koman 1" dataDxfId="437">
      <calculatedColumnFormula>'D-1'!G149</calculatedColumnFormula>
    </tableColumn>
    <tableColumn id="7" xr3:uid="{00000000-0010-0000-1E00-000007000000}" name="Koman 2" dataDxfId="436">
      <calculatedColumnFormula>'D-1'!H149</calculatedColumnFormula>
    </tableColumn>
    <tableColumn id="8" xr3:uid="{00000000-0010-0000-1E00-000008000000}" name="Koman 3" dataDxfId="435">
      <calculatedColumnFormula>'D-1'!I149</calculatedColumnFormula>
    </tableColumn>
    <tableColumn id="9" xr3:uid="{00000000-0010-0000-1E00-000009000000}" name="Koman 4" dataDxfId="434">
      <calculatedColumnFormula>'D-1'!J149</calculatedColumnFormula>
    </tableColumn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1F000000}" name="Table41" displayName="Table41" ref="A546:I547" totalsRowShown="0" headerRowDxfId="433" dataDxfId="431" headerRowBorderDxfId="432" tableBorderDxfId="430" totalsRowBorderDxfId="429">
  <tableColumns count="9">
    <tableColumn id="1" xr3:uid="{00000000-0010-0000-1F00-000001000000}" name=" " dataDxfId="428"/>
    <tableColumn id="2" xr3:uid="{00000000-0010-0000-1F00-000002000000}" name="Fierze 1" dataDxfId="427">
      <calculatedColumnFormula>SUM(B519:B542)</calculatedColumnFormula>
    </tableColumn>
    <tableColumn id="3" xr3:uid="{00000000-0010-0000-1F00-000003000000}" name="Fierze 2" dataDxfId="426">
      <calculatedColumnFormula>SUM(C519:C542)</calculatedColumnFormula>
    </tableColumn>
    <tableColumn id="4" xr3:uid="{00000000-0010-0000-1F00-000004000000}" name="Fierze 3" dataDxfId="425">
      <calculatedColumnFormula>SUM(D519:D542)</calculatedColumnFormula>
    </tableColumn>
    <tableColumn id="5" xr3:uid="{00000000-0010-0000-1F00-000005000000}" name="Fierze 4" dataDxfId="424">
      <calculatedColumnFormula>SUM(E519:E542)</calculatedColumnFormula>
    </tableColumn>
    <tableColumn id="6" xr3:uid="{00000000-0010-0000-1F00-000006000000}" name="Koman 1" dataDxfId="423">
      <calculatedColumnFormula>SUM(F519:F542)</calculatedColumnFormula>
    </tableColumn>
    <tableColumn id="7" xr3:uid="{00000000-0010-0000-1F00-000007000000}" name="Koman 2" dataDxfId="422">
      <calculatedColumnFormula>SUM(G519:G542)</calculatedColumnFormula>
    </tableColumn>
    <tableColumn id="8" xr3:uid="{00000000-0010-0000-1F00-000008000000}" name="Koman 3" dataDxfId="421">
      <calculatedColumnFormula>SUM(H519:H542)</calculatedColumnFormula>
    </tableColumn>
    <tableColumn id="9" xr3:uid="{00000000-0010-0000-1F00-000009000000}" name="Koman 4" dataDxfId="420">
      <calculatedColumnFormula>SUM(I519:I542)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0000000}" name="Table12662" displayName="Table12662" ref="A11:H13" headerRowCount="0" totalsRowShown="0" headerRowDxfId="419" dataDxfId="417" headerRowBorderDxfId="418" tableBorderDxfId="416" totalsRowBorderDxfId="415">
  <tableColumns count="8">
    <tableColumn id="1" xr3:uid="{00000000-0010-0000-2000-000001000000}" name="Data" headerRowDxfId="414" dataDxfId="413"/>
    <tableColumn id="2" xr3:uid="{00000000-0010-0000-2000-000002000000}" name="0.1.1900" headerRowDxfId="412" dataDxfId="411">
      <calculatedColumnFormula>'[1]Publikime AL'!B11</calculatedColumnFormula>
    </tableColumn>
    <tableColumn id="3" xr3:uid="{00000000-0010-0000-2000-000003000000}" name="10-27-2020" headerRowDxfId="410" dataDxfId="409">
      <calculatedColumnFormula>'[1]Publikime AL'!C11</calculatedColumnFormula>
    </tableColumn>
    <tableColumn id="4" xr3:uid="{00000000-0010-0000-2000-000004000000}" name="10-28-2020" headerRowDxfId="408" dataDxfId="407">
      <calculatedColumnFormula>'[1]Publikime AL'!D11</calculatedColumnFormula>
    </tableColumn>
    <tableColumn id="5" xr3:uid="{00000000-0010-0000-2000-000005000000}" name="10-29-2020" headerRowDxfId="406" dataDxfId="405">
      <calculatedColumnFormula>'[1]Publikime AL'!E11</calculatedColumnFormula>
    </tableColumn>
    <tableColumn id="6" xr3:uid="{00000000-0010-0000-2000-000006000000}" name="10-30-2020" headerRowDxfId="404" dataDxfId="403">
      <calculatedColumnFormula>'[1]Publikime AL'!F11</calculatedColumnFormula>
    </tableColumn>
    <tableColumn id="7" xr3:uid="{00000000-0010-0000-2000-000007000000}" name="10-31-2020" headerRowDxfId="402" dataDxfId="401">
      <calculatedColumnFormula>'[1]Publikime AL'!G11</calculatedColumnFormula>
    </tableColumn>
    <tableColumn id="8" xr3:uid="{00000000-0010-0000-2000-000008000000}" name="11-1-2020" headerRowDxfId="400" dataDxfId="399">
      <calculatedColumnFormula>'[1]Publikime AL'!H11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1000000}" name="Table33163" displayName="Table33163" ref="C18:G20" headerRowCount="0" totalsRowShown="0" headerRowDxfId="398" dataDxfId="396" headerRowBorderDxfId="397" tableBorderDxfId="395" totalsRowBorderDxfId="394">
  <tableColumns count="5">
    <tableColumn id="1" xr3:uid="{00000000-0010-0000-2100-000001000000}" name="Java" headerRowDxfId="393" dataDxfId="392"/>
    <tableColumn id="2" xr3:uid="{00000000-0010-0000-2100-000002000000}" name="0" headerRowDxfId="391" dataDxfId="390">
      <calculatedColumnFormula>'[1]Publikime AL'!D41</calculatedColumnFormula>
    </tableColumn>
    <tableColumn id="3" xr3:uid="{00000000-0010-0000-2100-000003000000}" name="Java 43" headerRowDxfId="389" dataDxfId="388">
      <calculatedColumnFormula>'[1]Publikime AL'!E41</calculatedColumnFormula>
    </tableColumn>
    <tableColumn id="4" xr3:uid="{00000000-0010-0000-2100-000004000000}" name="Java 44" headerRowDxfId="387" dataDxfId="386">
      <calculatedColumnFormula>'[1]Publikime AL'!F41</calculatedColumnFormula>
    </tableColumn>
    <tableColumn id="5" xr3:uid="{00000000-0010-0000-2100-000005000000}" name="Java 45" headerRowDxfId="385" dataDxfId="384">
      <calculatedColumnFormula>'[1]Publikime AL'!G41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2000000}" name="Table43364" displayName="Table43364" ref="C25:E77" totalsRowShown="0" headerRowDxfId="383" dataDxfId="381" headerRowBorderDxfId="382" tableBorderDxfId="380" totalsRowBorderDxfId="379">
  <autoFilter ref="C25:E77" xr:uid="{00000000-0009-0000-0100-00003F000000}"/>
  <tableColumns count="3">
    <tableColumn id="1" xr3:uid="{00000000-0010-0000-2200-000001000000}" name="Week" dataDxfId="378">
      <calculatedColumnFormula>C25+1</calculatedColumnFormula>
    </tableColumn>
    <tableColumn id="2" xr3:uid="{00000000-0010-0000-2200-000002000000}" name="Min (MW)" dataDxfId="377">
      <calculatedColumnFormula>'Publikime AL'!D72</calculatedColumnFormula>
    </tableColumn>
    <tableColumn id="3" xr3:uid="{00000000-0010-0000-2200-000003000000}" name="Max (MW)" dataDxfId="376">
      <calculatedColumnFormula>'Publikime AL'!E72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3000000}" name="Table73465" displayName="Table73465" ref="B112:G120" totalsRowShown="0" headerRowDxfId="375" dataDxfId="373" headerRowBorderDxfId="374" tableBorderDxfId="372" totalsRowBorderDxfId="371">
  <autoFilter ref="B112:G120" xr:uid="{00000000-0009-0000-0100-000040000000}"/>
  <tableColumns count="6">
    <tableColumn id="1" xr3:uid="{00000000-0010-0000-2300-000001000000}" name="Element" dataDxfId="370"/>
    <tableColumn id="2" xr3:uid="{00000000-0010-0000-2300-000002000000}" name="Start" dataDxfId="369"/>
    <tableColumn id="3" xr3:uid="{00000000-0010-0000-2300-000003000000}" name="End" dataDxfId="368"/>
    <tableColumn id="4" xr3:uid="{00000000-0010-0000-2300-000004000000}" name="Location" dataDxfId="367"/>
    <tableColumn id="5" xr3:uid="{00000000-0010-0000-2300-000005000000}" name="NTC impact" dataDxfId="366"/>
    <tableColumn id="6" xr3:uid="{00000000-0010-0000-2300-000006000000}" name="Reason" dataDxfId="365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4000000}" name="Table793566" displayName="Table793566" ref="B125:G126" totalsRowShown="0" headerRowDxfId="364" dataDxfId="362" headerRowBorderDxfId="363" tableBorderDxfId="361" totalsRowBorderDxfId="360">
  <autoFilter ref="B125:G126" xr:uid="{00000000-0009-0000-0100-000041000000}"/>
  <tableColumns count="6">
    <tableColumn id="1" xr3:uid="{00000000-0010-0000-2400-000001000000}" name="Element" dataDxfId="359">
      <calculatedColumnFormula>Table79[Elementi]</calculatedColumnFormula>
    </tableColumn>
    <tableColumn id="2" xr3:uid="{00000000-0010-0000-2400-000002000000}" name="Start" dataDxfId="358">
      <calculatedColumnFormula>Table79[Fillimi]</calculatedColumnFormula>
    </tableColumn>
    <tableColumn id="3" xr3:uid="{00000000-0010-0000-2400-000003000000}" name="End" dataDxfId="357">
      <calculatedColumnFormula>Table79[Perfundimi]</calculatedColumnFormula>
    </tableColumn>
    <tableColumn id="4" xr3:uid="{00000000-0010-0000-2400-000004000000}" name="Location" dataDxfId="356">
      <calculatedColumnFormula>Table79[Vendndoshja]</calculatedColumnFormula>
    </tableColumn>
    <tableColumn id="5" xr3:uid="{00000000-0010-0000-2400-000005000000}" name="NTC impact" dataDxfId="355">
      <calculatedColumnFormula>Table79[Impakti ne kapacitetin kufitar]</calculatedColumnFormula>
    </tableColumn>
    <tableColumn id="6" xr3:uid="{00000000-0010-0000-2400-000006000000}" name="Reason" dataDxfId="354">
      <calculatedColumnFormula>Table79[Arsyeja]</calculatedColumnFormula>
    </tableColumn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5000000}" name="Table93667" displayName="Table93667" ref="B134:G135" totalsRowShown="0" headerRowDxfId="353" dataDxfId="351" headerRowBorderDxfId="352" tableBorderDxfId="350" totalsRowBorderDxfId="349">
  <autoFilter ref="B134:G135" xr:uid="{00000000-0009-0000-0100-000042000000}"/>
  <tableColumns count="6">
    <tableColumn id="1" xr3:uid="{00000000-0010-0000-2500-000001000000}" name="Element" dataDxfId="348">
      <calculatedColumnFormula>Table9[Elementi]</calculatedColumnFormula>
    </tableColumn>
    <tableColumn id="2" xr3:uid="{00000000-0010-0000-2500-000002000000}" name="Location" dataDxfId="347">
      <calculatedColumnFormula>Table9[Vendndodhja]</calculatedColumnFormula>
    </tableColumn>
    <tableColumn id="3" xr3:uid="{00000000-0010-0000-2500-000003000000}" name="Installed capacity (MWh)" dataDxfId="346">
      <calculatedColumnFormula>Table9[Kapaciteti I instaluar(MWh)]</calculatedColumnFormula>
    </tableColumn>
    <tableColumn id="4" xr3:uid="{00000000-0010-0000-2500-000004000000}" name="Generation Type" dataDxfId="345">
      <calculatedColumnFormula>Table9[Lloji gjenerimit]</calculatedColumnFormula>
    </tableColumn>
    <tableColumn id="5" xr3:uid="{00000000-0010-0000-2500-000005000000}" name="Reason" dataDxfId="344">
      <calculatedColumnFormula>Table9[Arsyeja]</calculatedColumnFormula>
    </tableColumn>
    <tableColumn id="6" xr3:uid="{00000000-0010-0000-2500-000006000000}" name="Period" dataDxfId="343">
      <calculatedColumnFormula>Table9[Periudha]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26000000}" name="Table9113768" displayName="Table9113768" ref="B139:G140" totalsRowShown="0" headerRowDxfId="342" dataDxfId="340" headerRowBorderDxfId="341" tableBorderDxfId="339" totalsRowBorderDxfId="338">
  <autoFilter ref="B139:G140" xr:uid="{00000000-0009-0000-0100-000043000000}"/>
  <tableColumns count="6">
    <tableColumn id="1" xr3:uid="{00000000-0010-0000-2600-000001000000}" name="Elementi" dataDxfId="337">
      <calculatedColumnFormula>Table911[Elementi]</calculatedColumnFormula>
    </tableColumn>
    <tableColumn id="2" xr3:uid="{00000000-0010-0000-2600-000002000000}" name="Vendndodhja" dataDxfId="336">
      <calculatedColumnFormula>Table911[Vendndodhja]</calculatedColumnFormula>
    </tableColumn>
    <tableColumn id="3" xr3:uid="{00000000-0010-0000-2600-000003000000}" name="Kapaciteti I instaluar(MWh)" dataDxfId="335">
      <calculatedColumnFormula>Table911[Kapaciteti I instaluar(MWh)]</calculatedColumnFormula>
    </tableColumn>
    <tableColumn id="4" xr3:uid="{00000000-0010-0000-2600-000004000000}" name="Lloji gjenerimit" dataDxfId="334">
      <calculatedColumnFormula>Table911[Lloji gjenerimit]</calculatedColumnFormula>
    </tableColumn>
    <tableColumn id="5" xr3:uid="{00000000-0010-0000-2600-000005000000}" name="Arsyeja" dataDxfId="333">
      <calculatedColumnFormula>Table911[Arsyeja]</calculatedColumnFormula>
    </tableColumn>
    <tableColumn id="6" xr3:uid="{00000000-0010-0000-2600-000006000000}" name="Periudha" dataDxfId="332">
      <calculatedColumnFormula>Table911[Periudha]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79" displayName="Table79" ref="B228:G229" totalsRowShown="0" headerRowDxfId="723" dataDxfId="721" headerRowBorderDxfId="722" tableBorderDxfId="720" totalsRowBorderDxfId="719">
  <autoFilter ref="B228:G229" xr:uid="{00000000-0009-0000-0100-000004000000}"/>
  <tableColumns count="6">
    <tableColumn id="1" xr3:uid="{00000000-0010-0000-0300-000001000000}" name="Elementi" dataDxfId="718"/>
    <tableColumn id="2" xr3:uid="{00000000-0010-0000-0300-000002000000}" name="Fillimi" dataDxfId="717"/>
    <tableColumn id="3" xr3:uid="{00000000-0010-0000-0300-000003000000}" name="Perfundimi" dataDxfId="716"/>
    <tableColumn id="4" xr3:uid="{00000000-0010-0000-0300-000004000000}" name="Vendndoshja" dataDxfId="715"/>
    <tableColumn id="5" xr3:uid="{00000000-0010-0000-0300-000005000000}" name="Impakti ne kapacitetin kufitar" dataDxfId="714"/>
    <tableColumn id="6" xr3:uid="{00000000-0010-0000-0300-000006000000}" name="Arsyeja" dataDxfId="713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27000000}" name="Table911123869" displayName="Table911123869" ref="B144:G152" totalsRowShown="0" headerRowDxfId="331" dataDxfId="329" headerRowBorderDxfId="330" tableBorderDxfId="328" totalsRowBorderDxfId="327">
  <autoFilter ref="B144:G152" xr:uid="{00000000-0009-0000-0100-000044000000}"/>
  <tableColumns count="6">
    <tableColumn id="1" xr3:uid="{00000000-0010-0000-2700-000001000000}" name="Element" dataDxfId="326"/>
    <tableColumn id="2" xr3:uid="{00000000-0010-0000-2700-000002000000}" name="Location" dataDxfId="325"/>
    <tableColumn id="3" xr3:uid="{00000000-0010-0000-2700-000003000000}" name="Installed capacity (MWh)" dataDxfId="324"/>
    <tableColumn id="4" xr3:uid="{00000000-0010-0000-2700-000004000000}" name="Generation Type" dataDxfId="323"/>
    <tableColumn id="5" xr3:uid="{00000000-0010-0000-2700-000005000000}" name="Reason" dataDxfId="322"/>
    <tableColumn id="6" xr3:uid="{00000000-0010-0000-2700-000006000000}" name="Period" dataDxfId="321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28000000}" name="Table91112133970" displayName="Table91112133970" ref="B156:G157" totalsRowShown="0" headerRowDxfId="320" dataDxfId="318" headerRowBorderDxfId="319" tableBorderDxfId="317" totalsRowBorderDxfId="316">
  <autoFilter ref="B156:G157" xr:uid="{00000000-0009-0000-0100-000045000000}"/>
  <tableColumns count="6">
    <tableColumn id="1" xr3:uid="{00000000-0010-0000-2800-000001000000}" name="Element" dataDxfId="315">
      <calculatedColumnFormula>Table9111213[Elementi]</calculatedColumnFormula>
    </tableColumn>
    <tableColumn id="2" xr3:uid="{00000000-0010-0000-2800-000002000000}" name="Location" dataDxfId="314">
      <calculatedColumnFormula>Table9111213[Vendndodhja]</calculatedColumnFormula>
    </tableColumn>
    <tableColumn id="3" xr3:uid="{00000000-0010-0000-2800-000003000000}" name="Installed capacity (MWh)" dataDxfId="313">
      <calculatedColumnFormula>Table9111213[Kapaciteti I instaluar(MWh)]</calculatedColumnFormula>
    </tableColumn>
    <tableColumn id="4" xr3:uid="{00000000-0010-0000-2800-000004000000}" name="Generation Type" dataDxfId="312">
      <calculatedColumnFormula>Table9111213[Lloji gjenerimit]</calculatedColumnFormula>
    </tableColumn>
    <tableColumn id="5" xr3:uid="{00000000-0010-0000-2800-000005000000}" name="Reason" dataDxfId="311">
      <calculatedColumnFormula>Table9111213[Arsyeja]</calculatedColumnFormula>
    </tableColumn>
    <tableColumn id="6" xr3:uid="{00000000-0010-0000-2800-000006000000}" name="Period" dataDxfId="310">
      <calculatedColumnFormula>Table9111213[Periudha]</calculatedColumnFormula>
    </tableColumn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29000000}" name="Table134071" displayName="Table134071" ref="C161:E167" totalsRowShown="0" headerRowDxfId="309" dataDxfId="307" headerRowBorderDxfId="308" tableBorderDxfId="306" totalsRowBorderDxfId="305">
  <autoFilter ref="C161:E167" xr:uid="{00000000-0009-0000-0100-000046000000}"/>
  <tableColumns count="3">
    <tableColumn id="1" xr3:uid="{00000000-0010-0000-2900-000001000000}" name="Area 1" dataDxfId="304"/>
    <tableColumn id="2" xr3:uid="{00000000-0010-0000-2900-000002000000}" name="Area 2" dataDxfId="303"/>
    <tableColumn id="3" xr3:uid="{00000000-0010-0000-2900-000003000000}" name="NTC(MW) " dataDxfId="302">
      <calculatedColumnFormula>'Publikime AL'!E265</calculatedColumnFormula>
    </tableColumn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2A000000}" name="Table144172" displayName="Table144172" ref="C171:E177" totalsRowShown="0" headerRowDxfId="301" dataDxfId="299" headerRowBorderDxfId="300" tableBorderDxfId="298" totalsRowBorderDxfId="297">
  <autoFilter ref="C171:E177" xr:uid="{00000000-0009-0000-0100-000047000000}"/>
  <tableColumns count="3">
    <tableColumn id="1" xr3:uid="{00000000-0010-0000-2A00-000001000000}" name="Area 1" dataDxfId="296"/>
    <tableColumn id="2" xr3:uid="{00000000-0010-0000-2A00-000002000000}" name="Area 2" dataDxfId="295"/>
    <tableColumn id="3" xr3:uid="{00000000-0010-0000-2A00-000003000000}" name="NTC(MW)" dataDxfId="294">
      <calculatedColumnFormula>'Publikime AL'!E275</calculatedColumnFormula>
    </tableColumn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2B000000}" name="Table13164273" displayName="Table13164273" ref="C191:E197" totalsRowShown="0" headerRowDxfId="293" dataDxfId="291" headerRowBorderDxfId="292" tableBorderDxfId="290" totalsRowBorderDxfId="289">
  <autoFilter ref="C191:E197" xr:uid="{00000000-0009-0000-0100-000048000000}"/>
  <tableColumns count="3">
    <tableColumn id="1" xr3:uid="{00000000-0010-0000-2B00-000001000000}" name="Area 1" dataDxfId="288"/>
    <tableColumn id="2" xr3:uid="{00000000-0010-0000-2B00-000002000000}" name="Area 2" dataDxfId="287"/>
    <tableColumn id="3" xr3:uid="{00000000-0010-0000-2B00-000003000000}" name="NTC(MW) " dataDxfId="286">
      <calculatedColumnFormula>'Publikime AL'!E295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2C000000}" name="Table14174374" displayName="Table14174374" ref="C201:E207" totalsRowShown="0" headerRowDxfId="285" dataDxfId="283" headerRowBorderDxfId="284" tableBorderDxfId="282" totalsRowBorderDxfId="281">
  <autoFilter ref="C201:E207" xr:uid="{00000000-0009-0000-0100-000049000000}"/>
  <tableColumns count="3">
    <tableColumn id="1" xr3:uid="{00000000-0010-0000-2C00-000001000000}" name="Area 1" dataDxfId="280"/>
    <tableColumn id="2" xr3:uid="{00000000-0010-0000-2C00-000002000000}" name="Area 2" dataDxfId="279"/>
    <tableColumn id="3" xr3:uid="{00000000-0010-0000-2C00-000003000000}" name="NTC(MW)" dataDxfId="278">
      <calculatedColumnFormula>'Publikime AL'!E305</calculatedColumnFormula>
    </tableColumn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2D000000}" name="Table1417184475" displayName="Table1417184475" ref="C222:E228" totalsRowShown="0" headerRowDxfId="277" dataDxfId="275" headerRowBorderDxfId="276" tableBorderDxfId="274" totalsRowBorderDxfId="273">
  <autoFilter ref="C222:E228" xr:uid="{00000000-0009-0000-0100-00004A000000}"/>
  <tableColumns count="3">
    <tableColumn id="1" xr3:uid="{00000000-0010-0000-2D00-000001000000}" name="Area 1" dataDxfId="272"/>
    <tableColumn id="2" xr3:uid="{00000000-0010-0000-2D00-000002000000}" name="Area 2" dataDxfId="271"/>
    <tableColumn id="3" xr3:uid="{00000000-0010-0000-2D00-000003000000}" name="NTC(MW)" dataDxfId="270">
      <calculatedColumnFormula>'Publikime AL'!E336</calculatedColumnFormula>
    </tableColumn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2E000000}" name="Table141718194676" displayName="Table141718194676" ref="C232:E238" totalsRowShown="0" headerRowDxfId="269" dataDxfId="267" headerRowBorderDxfId="268" tableBorderDxfId="266" totalsRowBorderDxfId="265">
  <autoFilter ref="C232:E238" xr:uid="{00000000-0009-0000-0100-00004B000000}"/>
  <tableColumns count="3">
    <tableColumn id="1" xr3:uid="{00000000-0010-0000-2E00-000001000000}" name="Area 1" dataDxfId="264"/>
    <tableColumn id="2" xr3:uid="{00000000-0010-0000-2E00-000002000000}" name="Area 2" dataDxfId="263"/>
    <tableColumn id="3" xr3:uid="{00000000-0010-0000-2E00-000003000000}" name="NTC(MW)" dataDxfId="262">
      <calculatedColumnFormula>'Publikime AL'!E336</calculatedColumnFormula>
    </tableColumn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2F000000}" name="Table14171819204777" displayName="Table14171819204777" ref="C246:E252" totalsRowShown="0" headerRowDxfId="261" dataDxfId="259" headerRowBorderDxfId="260" tableBorderDxfId="258" totalsRowBorderDxfId="257">
  <autoFilter ref="C246:E252" xr:uid="{00000000-0009-0000-0100-00004C000000}"/>
  <tableColumns count="3">
    <tableColumn id="1" xr3:uid="{00000000-0010-0000-2F00-000001000000}" name="Area 1" dataDxfId="256"/>
    <tableColumn id="2" xr3:uid="{00000000-0010-0000-2F00-000002000000}" name="Area 2" dataDxfId="255"/>
    <tableColumn id="3" xr3:uid="{00000000-0010-0000-2F00-000003000000}" name="NTC(MW)" dataDxfId="254">
      <calculatedColumnFormula>'[1]Publikime AL'!E343</calculatedColumnFormula>
    </tableColumn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30000000}" name="Table204878" displayName="Table204878" ref="C303:G342" totalsRowShown="0" headerRowDxfId="253" dataDxfId="251" headerRowBorderDxfId="252" tableBorderDxfId="250" totalsRowBorderDxfId="249">
  <autoFilter ref="C303:G342" xr:uid="{00000000-0009-0000-0100-00004D000000}"/>
  <tableColumns count="5">
    <tableColumn id="1" xr3:uid="{00000000-0010-0000-3000-000001000000}" name="Power Plant" dataDxfId="248"/>
    <tableColumn id="2" xr3:uid="{00000000-0010-0000-3000-000002000000}" name="Installed Capacity" dataDxfId="247"/>
    <tableColumn id="3" xr3:uid="{00000000-0010-0000-3000-000003000000}" name="Voltage" dataDxfId="246"/>
    <tableColumn id="5" xr3:uid="{00000000-0010-0000-3000-000005000000}" name="Generation type" dataDxfId="245"/>
    <tableColumn id="4" xr3:uid="{00000000-0010-0000-3000-000004000000}" name="Area" dataDxfId="24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9" displayName="Table9" ref="B237:G238" totalsRowShown="0" headerRowDxfId="712" dataDxfId="710" headerRowBorderDxfId="711" tableBorderDxfId="709" totalsRowBorderDxfId="708">
  <autoFilter ref="B237:G238" xr:uid="{00000000-0009-0000-0100-000005000000}"/>
  <tableColumns count="6">
    <tableColumn id="1" xr3:uid="{00000000-0010-0000-0400-000001000000}" name="Elementi" dataDxfId="707"/>
    <tableColumn id="2" xr3:uid="{00000000-0010-0000-0400-000002000000}" name="Vendndodhja" dataDxfId="706"/>
    <tableColumn id="3" xr3:uid="{00000000-0010-0000-0400-000003000000}" name="Kapaciteti I instaluar(MWh)" dataDxfId="705"/>
    <tableColumn id="4" xr3:uid="{00000000-0010-0000-0400-000004000000}" name="Lloji gjenerimit" dataDxfId="704"/>
    <tableColumn id="5" xr3:uid="{00000000-0010-0000-0400-000005000000}" name="Arsyeja" dataDxfId="703"/>
    <tableColumn id="6" xr3:uid="{00000000-0010-0000-0400-000006000000}" name="Periudha" dataDxfId="702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31000000}" name="Table214979" displayName="Table214979" ref="D347:E371" totalsRowShown="0" headerRowDxfId="243" dataDxfId="241" headerRowBorderDxfId="242" tableBorderDxfId="240" totalsRowBorderDxfId="239">
  <autoFilter ref="D347:E371" xr:uid="{00000000-0009-0000-0100-00004E000000}"/>
  <tableColumns count="2">
    <tableColumn id="1" xr3:uid="{00000000-0010-0000-3100-000001000000}" name="Hour" dataDxfId="238"/>
    <tableColumn id="2" xr3:uid="{00000000-0010-0000-3100-000002000000}" name="Schedule MW" dataDxfId="237">
      <calculatedColumnFormula>'D-1'!E10</calculatedColumnFormula>
    </tableColumn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32000000}" name="Table20245280" displayName="Table20245280" ref="B375:G383" totalsRowShown="0" headerRowDxfId="236" dataDxfId="234" headerRowBorderDxfId="235" tableBorderDxfId="233" totalsRowBorderDxfId="232">
  <autoFilter ref="B375:G383" xr:uid="{00000000-0009-0000-0100-00004F000000}"/>
  <tableColumns count="6">
    <tableColumn id="1" xr3:uid="{00000000-0010-0000-3200-000001000000}" name="Power Plant" dataDxfId="231"/>
    <tableColumn id="6" xr3:uid="{00000000-0010-0000-3200-000006000000}" name="Unit" dataDxfId="230"/>
    <tableColumn id="2" xr3:uid="{00000000-0010-0000-3200-000002000000}" name="Installed capacity" dataDxfId="229"/>
    <tableColumn id="3" xr3:uid="{00000000-0010-0000-3200-000003000000}" name="Voltage" dataDxfId="228"/>
    <tableColumn id="4" xr3:uid="{00000000-0010-0000-3200-000004000000}" name="Location" dataDxfId="227"/>
    <tableColumn id="5" xr3:uid="{00000000-0010-0000-3200-000005000000}" name="Generation Type" dataDxfId="226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33000000}" name="Table245481" displayName="Table245481" ref="C288:E293" totalsRowShown="0" headerRowDxfId="225" dataDxfId="223" headerRowBorderDxfId="224" tableBorderDxfId="222" totalsRowBorderDxfId="221">
  <autoFilter ref="C288:E293" xr:uid="{00000000-0009-0000-0100-000050000000}"/>
  <tableColumns count="3">
    <tableColumn id="1" xr3:uid="{00000000-0010-0000-3300-000001000000}" name="Element" dataDxfId="220"/>
    <tableColumn id="2" xr3:uid="{00000000-0010-0000-3300-000002000000}" name="Type" dataDxfId="219"/>
    <tableColumn id="3" xr3:uid="{00000000-0010-0000-3300-000003000000}" name="Voltage" dataDxfId="218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34000000}" name="Table25582" displayName="Table25582" ref="A432:H457" totalsRowShown="0" headerRowDxfId="217" dataDxfId="215" headerRowBorderDxfId="216" tableBorderDxfId="214" totalsRowBorderDxfId="213">
  <autoFilter ref="A432:H457" xr:uid="{00000000-0009-0000-0100-000051000000}"/>
  <tableColumns count="8">
    <tableColumn id="1" xr3:uid="{00000000-0010-0000-3400-000001000000}" name="Hour" dataDxfId="212"/>
    <tableColumn id="2" xr3:uid="{00000000-0010-0000-3400-000002000000}" name="aFRR+" dataDxfId="211">
      <calculatedColumnFormula>'W-1'!B16</calculatedColumnFormula>
    </tableColumn>
    <tableColumn id="3" xr3:uid="{00000000-0010-0000-3400-000003000000}" name="aFRR-" dataDxfId="210">
      <calculatedColumnFormula>'W-1'!C16</calculatedColumnFormula>
    </tableColumn>
    <tableColumn id="4" xr3:uid="{00000000-0010-0000-3400-000004000000}" name="mFRR+" dataDxfId="209">
      <calculatedColumnFormula>'W-1'!D16</calculatedColumnFormula>
    </tableColumn>
    <tableColumn id="5" xr3:uid="{00000000-0010-0000-3400-000005000000}" name="mFRR-" dataDxfId="208">
      <calculatedColumnFormula>'W-1'!E16</calculatedColumnFormula>
    </tableColumn>
    <tableColumn id="6" xr3:uid="{00000000-0010-0000-3400-000006000000}" name="RR+" dataDxfId="207">
      <calculatedColumnFormula>'W-1'!F16</calculatedColumnFormula>
    </tableColumn>
    <tableColumn id="7" xr3:uid="{00000000-0010-0000-3400-000007000000}" name="RR-" dataDxfId="206">
      <calculatedColumnFormula>'W-1'!G16</calculatedColumnFormula>
    </tableColumn>
    <tableColumn id="8" xr3:uid="{00000000-0010-0000-3400-000008000000}" name="Total" dataDxfId="205">
      <calculatedColumnFormula>'W-1'!H16</calculatedColumnFormula>
    </tableColumn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35000000}" name="Table55683" displayName="Table55683" ref="C487:E655" totalsRowShown="0" headerRowDxfId="204" headerRowBorderDxfId="203" tableBorderDxfId="202" totalsRowBorderDxfId="201">
  <autoFilter ref="C487:E655" xr:uid="{00000000-0009-0000-0100-000052000000}"/>
  <tableColumns count="3">
    <tableColumn id="1" xr3:uid="{00000000-0010-0000-3500-000001000000}" name="hour" dataDxfId="200"/>
    <tableColumn id="2" xr3:uid="{00000000-0010-0000-3500-000002000000}" name="Load (MWh)" dataDxfId="199">
      <calculatedColumnFormula>'Publikime AL'!D615</calculatedColumnFormula>
    </tableColumn>
    <tableColumn id="3" xr3:uid="{00000000-0010-0000-3500-000003000000}" name="Losses (MWh)" dataDxfId="198">
      <calculatedColumnFormula>'Publikime AL'!E615</calculatedColumnFormula>
    </tableColumn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36000000}" name="Table65784" displayName="Table65784" ref="C659:E671" totalsRowShown="0" headerRowDxfId="197" dataDxfId="195" headerRowBorderDxfId="196" tableBorderDxfId="194" totalsRowBorderDxfId="193">
  <autoFilter ref="C659:E671" xr:uid="{00000000-0009-0000-0100-000053000000}"/>
  <tableColumns count="3">
    <tableColumn id="1" xr3:uid="{00000000-0010-0000-3600-000001000000}" name="Month" dataDxfId="192"/>
    <tableColumn id="2" xr3:uid="{00000000-0010-0000-3600-000002000000}" name="Average Load" dataDxfId="191">
      <calculatedColumnFormula>'Publikime AL'!D815</calculatedColumnFormula>
    </tableColumn>
    <tableColumn id="3" xr3:uid="{00000000-0010-0000-3600-000003000000}" name="Max Load" dataDxfId="190">
      <calculatedColumnFormula>'Publikime AL'!E815</calculatedColumnFormula>
    </tableColumn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37000000}" name="Table1275885" displayName="Table1275885" ref="A676:H678" headerRowCount="0" totalsRowShown="0" headerRowDxfId="189" dataDxfId="187" headerRowBorderDxfId="188" tableBorderDxfId="186" totalsRowBorderDxfId="185">
  <tableColumns count="8">
    <tableColumn id="1" xr3:uid="{00000000-0010-0000-3700-000001000000}" name="Data" headerRowDxfId="184" dataDxfId="183"/>
    <tableColumn id="2" xr3:uid="{00000000-0010-0000-3700-000002000000}" name="10-26-2020" headerRowDxfId="182" dataDxfId="181">
      <calculatedColumnFormula>'[1]Publikime AL'!B849</calculatedColumnFormula>
    </tableColumn>
    <tableColumn id="3" xr3:uid="{00000000-0010-0000-3700-000003000000}" name="10-27-2020" headerRowDxfId="180" dataDxfId="179">
      <calculatedColumnFormula>'[1]Publikime AL'!C849</calculatedColumnFormula>
    </tableColumn>
    <tableColumn id="4" xr3:uid="{00000000-0010-0000-3700-000004000000}" name="10-28-2020" headerRowDxfId="178" dataDxfId="177">
      <calculatedColumnFormula>'[1]Publikime AL'!D849</calculatedColumnFormula>
    </tableColumn>
    <tableColumn id="5" xr3:uid="{00000000-0010-0000-3700-000005000000}" name="10-29-2020" headerRowDxfId="176" dataDxfId="175">
      <calculatedColumnFormula>'[1]Publikime AL'!E849</calculatedColumnFormula>
    </tableColumn>
    <tableColumn id="6" xr3:uid="{00000000-0010-0000-3700-000006000000}" name="10-30-2020" headerRowDxfId="174" dataDxfId="173">
      <calculatedColumnFormula>'[1]Publikime AL'!F849</calculatedColumnFormula>
    </tableColumn>
    <tableColumn id="7" xr3:uid="{00000000-0010-0000-3700-000007000000}" name="10-31-2020" headerRowDxfId="172" dataDxfId="171">
      <calculatedColumnFormula>'[1]Publikime AL'!G849</calculatedColumnFormula>
    </tableColumn>
    <tableColumn id="8" xr3:uid="{00000000-0010-0000-3700-000008000000}" name="11-1-2020" headerRowDxfId="170" dataDxfId="169">
      <calculatedColumnFormula>'[1]Publikime AL'!H849</calculatedColumnFormula>
    </tableColumn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38000000}" name="Table275986" displayName="Table275986" ref="C682:F683" headerRowDxfId="168" headerRowBorderDxfId="167" tableBorderDxfId="166" totalsRowBorderDxfId="165">
  <autoFilter ref="C682:F683" xr:uid="{00000000-0009-0000-0100-000055000000}"/>
  <tableColumns count="4">
    <tableColumn id="1" xr3:uid="{00000000-0010-0000-3800-000001000000}" name="Nr." totalsRowLabel="Total" dataDxfId="164" totalsRowDxfId="163"/>
    <tableColumn id="2" xr3:uid="{00000000-0010-0000-3800-000002000000}" name="Substation" dataDxfId="162" totalsRowDxfId="161"/>
    <tableColumn id="3" xr3:uid="{00000000-0010-0000-3800-000003000000}" name="Hour" dataDxfId="160" totalsRowDxfId="159"/>
    <tableColumn id="4" xr3:uid="{00000000-0010-0000-3800-000004000000}" name="Reason" totalsRowFunction="count" dataDxfId="158" totalsRowDxfId="15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39000000}" name="Table27296087" displayName="Table27296087" ref="C687:F688" headerRowDxfId="156" headerRowBorderDxfId="155" tableBorderDxfId="154" totalsRowBorderDxfId="153">
  <autoFilter ref="C687:F688" xr:uid="{00000000-0009-0000-0100-000056000000}"/>
  <tableColumns count="4">
    <tableColumn id="1" xr3:uid="{00000000-0010-0000-3900-000001000000}" name="Nr." totalsRowLabel="Total" dataDxfId="152" totalsRowDxfId="151"/>
    <tableColumn id="2" xr3:uid="{00000000-0010-0000-3900-000002000000}" name="Substation" dataDxfId="150" totalsRowDxfId="149"/>
    <tableColumn id="3" xr3:uid="{00000000-0010-0000-3900-000003000000}" name="Hour" dataDxfId="148" totalsRowDxfId="147"/>
    <tableColumn id="4" xr3:uid="{00000000-0010-0000-3900-000004000000}" name="Reason" totalsRowFunction="count" dataDxfId="146" totalsRowDxfId="14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3A000000}" name="Table296188" displayName="Table296188" ref="C84:F108" totalsRowShown="0" headerRowDxfId="144" dataDxfId="142" headerRowBorderDxfId="143" tableBorderDxfId="141" totalsRowBorderDxfId="140">
  <autoFilter ref="C84:F108" xr:uid="{00000000-0009-0000-0100-000057000000}"/>
  <tableColumns count="4">
    <tableColumn id="1" xr3:uid="{00000000-0010-0000-3A00-000001000000}" name="Hour" dataDxfId="139"/>
    <tableColumn id="2" xr3:uid="{00000000-0010-0000-3A00-000002000000}" name="Production" dataDxfId="138">
      <calculatedColumnFormula>'Publikime AL'!D160</calculatedColumnFormula>
    </tableColumn>
    <tableColumn id="3" xr3:uid="{00000000-0010-0000-3A00-000003000000}" name="Exchange" dataDxfId="137">
      <calculatedColumnFormula>'Publikime AL'!E160</calculatedColumnFormula>
    </tableColumn>
    <tableColumn id="4" xr3:uid="{00000000-0010-0000-3A00-000004000000}" name="Consumption" dataDxfId="136">
      <calculatedColumnFormula>'Publikime AL'!F160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911" displayName="Table911" ref="B242:G243" totalsRowShown="0" headerRowDxfId="701" dataDxfId="699" headerRowBorderDxfId="700" tableBorderDxfId="698" totalsRowBorderDxfId="697">
  <autoFilter ref="B242:G243" xr:uid="{00000000-0009-0000-0100-000006000000}"/>
  <tableColumns count="6">
    <tableColumn id="1" xr3:uid="{00000000-0010-0000-0500-000001000000}" name="Elementi" dataDxfId="696"/>
    <tableColumn id="2" xr3:uid="{00000000-0010-0000-0500-000002000000}" name="Vendndodhja" dataDxfId="695"/>
    <tableColumn id="3" xr3:uid="{00000000-0010-0000-0500-000003000000}" name="Kapaciteti I instaluar(MWh)" dataDxfId="694"/>
    <tableColumn id="4" xr3:uid="{00000000-0010-0000-0500-000004000000}" name="Lloji gjenerimit" dataDxfId="693"/>
    <tableColumn id="5" xr3:uid="{00000000-0010-0000-0500-000005000000}" name="Arsyeja" dataDxfId="692"/>
    <tableColumn id="6" xr3:uid="{00000000-0010-0000-0500-000006000000}" name="Periudha" dataDxfId="691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3B000000}" name="Table14417234" displayName="Table14417234" ref="C181:E187" totalsRowShown="0" headerRowDxfId="135" dataDxfId="133" headerRowBorderDxfId="134" tableBorderDxfId="132" totalsRowBorderDxfId="131">
  <autoFilter ref="C181:E187" xr:uid="{00000000-0009-0000-0100-000021000000}"/>
  <tableColumns count="3">
    <tableColumn id="1" xr3:uid="{00000000-0010-0000-3B00-000001000000}" name="Area 1" dataDxfId="130"/>
    <tableColumn id="2" xr3:uid="{00000000-0010-0000-3B00-000002000000}" name="Area 2" dataDxfId="129"/>
    <tableColumn id="3" xr3:uid="{00000000-0010-0000-3B00-000003000000}" name="NTC(MW)" dataDxfId="128">
      <calculatedColumnFormula>'Publikime AL'!E285</calculatedColumnFormula>
    </tableColumn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3C000000}" name="Table1417437435" displayName="Table1417437435" ref="C211:E217" totalsRowShown="0" headerRowDxfId="127" dataDxfId="125" headerRowBorderDxfId="126" tableBorderDxfId="124" totalsRowBorderDxfId="123">
  <autoFilter ref="C211:E217" xr:uid="{00000000-0009-0000-0100-000022000000}"/>
  <tableColumns count="3">
    <tableColumn id="1" xr3:uid="{00000000-0010-0000-3C00-000001000000}" name="Area 1" dataDxfId="122"/>
    <tableColumn id="2" xr3:uid="{00000000-0010-0000-3C00-000002000000}" name="Area 2" dataDxfId="121"/>
    <tableColumn id="3" xr3:uid="{00000000-0010-0000-3C00-000003000000}" name="NTC(MW)" dataDxfId="120">
      <calculatedColumnFormula>'Publikime AL'!E315</calculatedColumnFormula>
    </tableColumn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3D000000}" name="Table38" displayName="Table38" ref="A390:I414" totalsRowShown="0" headerRowDxfId="119" dataDxfId="117" headerRowBorderDxfId="118" tableBorderDxfId="116" totalsRowBorderDxfId="115">
  <tableColumns count="9">
    <tableColumn id="1" xr3:uid="{00000000-0010-0000-3D00-000001000000}" name="Hour" dataDxfId="114"/>
    <tableColumn id="2" xr3:uid="{00000000-0010-0000-3D00-000002000000}" name="Fierze 1" dataDxfId="113">
      <calculatedColumnFormula>'Publikime AL'!B519</calculatedColumnFormula>
    </tableColumn>
    <tableColumn id="3" xr3:uid="{00000000-0010-0000-3D00-000003000000}" name="Fierze 2" dataDxfId="112">
      <calculatedColumnFormula>'Publikime AL'!C519</calculatedColumnFormula>
    </tableColumn>
    <tableColumn id="4" xr3:uid="{00000000-0010-0000-3D00-000004000000}" name="Fierze 3" dataDxfId="111">
      <calculatedColumnFormula>'Publikime AL'!D519</calculatedColumnFormula>
    </tableColumn>
    <tableColumn id="5" xr3:uid="{00000000-0010-0000-3D00-000005000000}" name="Fierze 4" dataDxfId="110">
      <calculatedColumnFormula>'Publikime AL'!E519</calculatedColumnFormula>
    </tableColumn>
    <tableColumn id="6" xr3:uid="{00000000-0010-0000-3D00-000006000000}" name="Koman 1" dataDxfId="109">
      <calculatedColumnFormula>'Publikime AL'!F519</calculatedColumnFormula>
    </tableColumn>
    <tableColumn id="7" xr3:uid="{00000000-0010-0000-3D00-000007000000}" name="Koman 2" dataDxfId="108">
      <calculatedColumnFormula>'Publikime AL'!G519</calculatedColumnFormula>
    </tableColumn>
    <tableColumn id="8" xr3:uid="{00000000-0010-0000-3D00-000008000000}" name="Koman 3" dataDxfId="107">
      <calculatedColumnFormula>'Publikime AL'!H519</calculatedColumnFormula>
    </tableColumn>
    <tableColumn id="9" xr3:uid="{00000000-0010-0000-3D00-000009000000}" name="Koman 4" dataDxfId="106">
      <calculatedColumnFormula>'Publikime AL'!I519</calculatedColumnFormula>
    </tableColumn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3E000000}" name="Table40" displayName="Table40" ref="A258:G282" totalsRowShown="0" headerRowDxfId="105" headerRowBorderDxfId="104" tableBorderDxfId="103" totalsRowBorderDxfId="102">
  <tableColumns count="7">
    <tableColumn id="1" xr3:uid="{00000000-0010-0000-3E00-000001000000}" name="Hour" dataDxfId="101"/>
    <tableColumn id="2" xr3:uid="{00000000-0010-0000-3E00-000002000000}" name=" Bistrice-Myrtos" dataDxfId="100">
      <calculatedColumnFormula>'Publikime AL'!B362</calculatedColumnFormula>
    </tableColumn>
    <tableColumn id="3" xr3:uid="{00000000-0010-0000-3E00-000003000000}" name=" FIERZE-PRIZREN" dataDxfId="99">
      <calculatedColumnFormula>'Publikime AL'!C362</calculatedColumnFormula>
    </tableColumn>
    <tableColumn id="4" xr3:uid="{00000000-0010-0000-3E00-000004000000}" name="KOPLIK-PODGORICA" dataDxfId="98">
      <calculatedColumnFormula>'Publikime AL'!D362</calculatedColumnFormula>
    </tableColumn>
    <tableColumn id="5" xr3:uid="{00000000-0010-0000-3E00-000005000000}" name="KOMAN-KOSOVA" dataDxfId="97">
      <calculatedColumnFormula>'Publikime AL'!E362</calculatedColumnFormula>
    </tableColumn>
    <tableColumn id="6" xr3:uid="{00000000-0010-0000-3E00-000006000000}" name="TIRANA2-PODGORICE" dataDxfId="96">
      <calculatedColumnFormula>'Publikime AL'!F362</calculatedColumnFormula>
    </tableColumn>
    <tableColumn id="7" xr3:uid="{00000000-0010-0000-3E00-000007000000}" name="ZEMBLAK-KARDIA" dataDxfId="95">
      <calculatedColumnFormula>'Publikime AL'!G362</calculatedColumnFormula>
    </tableColumn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F000000}" name="Table4143" displayName="Table4143" ref="A419:I420" totalsRowShown="0" headerRowDxfId="94" dataDxfId="92" headerRowBorderDxfId="93" tableBorderDxfId="91" totalsRowBorderDxfId="90">
  <tableColumns count="9">
    <tableColumn id="1" xr3:uid="{00000000-0010-0000-3F00-000001000000}" name=" " dataDxfId="89"/>
    <tableColumn id="2" xr3:uid="{00000000-0010-0000-3F00-000002000000}" name="Fierze 1" dataDxfId="88">
      <calculatedColumnFormula>SUM(B392:B415)</calculatedColumnFormula>
    </tableColumn>
    <tableColumn id="3" xr3:uid="{00000000-0010-0000-3F00-000003000000}" name="Fierze 2" dataDxfId="87">
      <calculatedColumnFormula>SUM(C392:C415)</calculatedColumnFormula>
    </tableColumn>
    <tableColumn id="4" xr3:uid="{00000000-0010-0000-3F00-000004000000}" name="Fierze 3" dataDxfId="86">
      <calculatedColumnFormula>SUM(D392:D415)</calculatedColumnFormula>
    </tableColumn>
    <tableColumn id="5" xr3:uid="{00000000-0010-0000-3F00-000005000000}" name="Fierze 4" dataDxfId="85">
      <calculatedColumnFormula>SUM(E392:E415)</calculatedColumnFormula>
    </tableColumn>
    <tableColumn id="6" xr3:uid="{00000000-0010-0000-3F00-000006000000}" name="Koman 1" dataDxfId="84">
      <calculatedColumnFormula>SUM(F392:F415)</calculatedColumnFormula>
    </tableColumn>
    <tableColumn id="7" xr3:uid="{00000000-0010-0000-3F00-000007000000}" name="Koman 2" dataDxfId="83">
      <calculatedColumnFormula>SUM(G392:G415)</calculatedColumnFormula>
    </tableColumn>
    <tableColumn id="8" xr3:uid="{00000000-0010-0000-3F00-000008000000}" name="Koman 3" dataDxfId="82">
      <calculatedColumnFormula>SUM(H392:H415)</calculatedColumnFormula>
    </tableColumn>
    <tableColumn id="9" xr3:uid="{00000000-0010-0000-3F00-000009000000}" name="Koman 4" dataDxfId="81">
      <calculatedColumnFormula>SUM(I392:I415)</calculatedColumnFormula>
    </tableColumn>
  </tableColumns>
  <tableStyleInfo name="TableStyleLight1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40000000}" name="Table2145" displayName="Table2145" ref="D9:E33" totalsRowShown="0" headerRowDxfId="80" dataDxfId="78" headerRowBorderDxfId="79" tableBorderDxfId="77" totalsRowBorderDxfId="76">
  <autoFilter ref="D9:E33" xr:uid="{00000000-0009-0000-0100-00002C000000}"/>
  <tableColumns count="2">
    <tableColumn id="1" xr3:uid="{00000000-0010-0000-4000-000001000000}" name="Ora" dataDxfId="75"/>
    <tableColumn id="2" xr3:uid="{00000000-0010-0000-4000-000002000000}" name="Skedulimi MW" dataDxfId="74"/>
  </tableColumns>
  <tableStyleInfo name="TableStyleLight1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41000000}" name="Table2932" displayName="Table2932" ref="C66:F90" totalsRowShown="0" headerRowDxfId="73" dataDxfId="71" headerRowBorderDxfId="72" tableBorderDxfId="70" totalsRowBorderDxfId="69">
  <autoFilter ref="C66:F90" xr:uid="{00000000-0009-0000-0100-00001F000000}"/>
  <tableColumns count="4">
    <tableColumn id="1" xr3:uid="{00000000-0010-0000-4100-000001000000}" name="Ora" dataDxfId="68"/>
    <tableColumn id="2" xr3:uid="{00000000-0010-0000-4100-000002000000}" name="Prodhimi" dataDxfId="67"/>
    <tableColumn id="3" xr3:uid="{00000000-0010-0000-4100-000003000000}" name="Shkembimi" dataDxfId="66"/>
    <tableColumn id="4" xr3:uid="{00000000-0010-0000-4100-000004000000}" name="Ngarkesa" dataDxfId="65"/>
  </tableColumns>
  <tableStyleInfo name="TableStyleLight1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42000000}" name="Table250" displayName="Table250" ref="A15:H41" totalsRowCount="1" headerRowDxfId="64" dataDxfId="62" headerRowBorderDxfId="63" tableBorderDxfId="61" totalsRowBorderDxfId="60">
  <autoFilter ref="A15:H40" xr:uid="{00000000-0009-0000-0100-000031000000}"/>
  <tableColumns count="8">
    <tableColumn id="1" xr3:uid="{00000000-0010-0000-4200-000001000000}" name="Ora" dataDxfId="59" totalsRowDxfId="58"/>
    <tableColumn id="2" xr3:uid="{00000000-0010-0000-4200-000002000000}" name="aFRR+" dataDxfId="57" totalsRowDxfId="56"/>
    <tableColumn id="3" xr3:uid="{00000000-0010-0000-4200-000003000000}" name="aFRR-" dataDxfId="55" totalsRowDxfId="54"/>
    <tableColumn id="4" xr3:uid="{00000000-0010-0000-4200-000004000000}" name="mFRR+" dataDxfId="53" totalsRowDxfId="52"/>
    <tableColumn id="5" xr3:uid="{00000000-0010-0000-4200-000005000000}" name="mFRR-" dataDxfId="51" totalsRowDxfId="50"/>
    <tableColumn id="6" xr3:uid="{00000000-0010-0000-4200-000006000000}" name="RR+" dataDxfId="49" totalsRowDxfId="48"/>
    <tableColumn id="7" xr3:uid="{00000000-0010-0000-4200-000007000000}" name="RR-" dataDxfId="47" totalsRowDxfId="46"/>
    <tableColumn id="8" xr3:uid="{00000000-0010-0000-4200-000008000000}" name="Total-" dataDxfId="45" totalsRowDxfId="44"/>
  </tableColumns>
  <tableStyleInfo name="TableStyleLight1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43000000}" name="Table551" displayName="Table551" ref="C45:E214" totalsRowCount="1" headerRowDxfId="43" headerRowBorderDxfId="42" tableBorderDxfId="41" totalsRowBorderDxfId="40">
  <autoFilter ref="C45:E213" xr:uid="{00000000-0009-0000-0100-000032000000}"/>
  <tableColumns count="3">
    <tableColumn id="1" xr3:uid="{00000000-0010-0000-4300-000001000000}" name="Ora" dataDxfId="39" totalsRowDxfId="38"/>
    <tableColumn id="2" xr3:uid="{00000000-0010-0000-4300-000002000000}" name="Ngarkesa (MWh)" dataDxfId="37" totalsRowDxfId="36"/>
    <tableColumn id="3" xr3:uid="{00000000-0010-0000-4300-000003000000}" name="Humbje (MWh)" totalsRowFunction="custom" dataDxfId="35" totalsRowDxfId="34">
      <totalsRowFormula>MIN(Table551[Humbje (MWh)])</totalsRowFormula>
    </tableColumn>
  </tableColumns>
  <tableStyleInfo name="TableStyleLight1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44000000}" name="Table12753" displayName="Table12753" ref="A218:H220" headerRowCount="0" totalsRowShown="0" headerRowDxfId="33" dataDxfId="31" headerRowBorderDxfId="32" tableBorderDxfId="30" totalsRowBorderDxfId="29">
  <tableColumns count="8">
    <tableColumn id="1" xr3:uid="{00000000-0010-0000-4400-000001000000}" name="Data" headerRowDxfId="28" dataDxfId="27"/>
    <tableColumn id="2" xr3:uid="{00000000-0010-0000-4400-000002000000}" name="10-26-2020" headerRowDxfId="26" dataDxfId="25"/>
    <tableColumn id="3" xr3:uid="{00000000-0010-0000-4400-000003000000}" name="10-27-2020" headerRowDxfId="24" dataDxfId="23"/>
    <tableColumn id="4" xr3:uid="{00000000-0010-0000-4400-000004000000}" name="10-28-2020" headerRowDxfId="22" dataDxfId="21"/>
    <tableColumn id="5" xr3:uid="{00000000-0010-0000-4400-000005000000}" name="10-29-2020" headerRowDxfId="20" dataDxfId="19"/>
    <tableColumn id="6" xr3:uid="{00000000-0010-0000-4400-000006000000}" name="10-30-2020" headerRowDxfId="18" dataDxfId="17"/>
    <tableColumn id="7" xr3:uid="{00000000-0010-0000-4400-000007000000}" name="10-31-2020" headerRowDxfId="16" dataDxfId="15"/>
    <tableColumn id="8" xr3:uid="{00000000-0010-0000-4400-000008000000}" name="11-1-2020" headerRowDxfId="14" dataDxfId="13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91112" displayName="Table91112" ref="B247:G255" totalsRowShown="0" headerRowDxfId="690" dataDxfId="688" headerRowBorderDxfId="689" tableBorderDxfId="687" totalsRowBorderDxfId="686">
  <autoFilter ref="B247:G255" xr:uid="{00000000-0009-0000-0100-000007000000}"/>
  <tableColumns count="6">
    <tableColumn id="1" xr3:uid="{00000000-0010-0000-0600-000001000000}" name="Elementi" dataDxfId="685"/>
    <tableColumn id="2" xr3:uid="{00000000-0010-0000-0600-000002000000}" name="Vendndodhja" dataDxfId="684"/>
    <tableColumn id="3" xr3:uid="{00000000-0010-0000-0600-000003000000}" name="Kapaciteti I instaluar(MWh)" dataDxfId="683"/>
    <tableColumn id="4" xr3:uid="{00000000-0010-0000-0600-000004000000}" name="Lloji gjenerimit" dataDxfId="682"/>
    <tableColumn id="5" xr3:uid="{00000000-0010-0000-0600-000005000000}" name="Arsyeja" dataDxfId="681"/>
    <tableColumn id="6" xr3:uid="{00000000-0010-0000-0600-000006000000}" name="Periudha" dataDxfId="680"/>
  </tableColumns>
  <tableStyleInfo name="TableStyleLight1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45000000}" name="Table123" displayName="Table123" ref="A6:H9" totalsRowShown="0" headerRowDxfId="12" dataDxfId="10" headerRowBorderDxfId="11" tableBorderDxfId="9" totalsRowBorderDxfId="8">
  <autoFilter ref="A6:H9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4500-000001000000}" name="Data" dataDxfId="7"/>
    <tableColumn id="2" xr3:uid="{00000000-0010-0000-4500-000002000000}" name="29-01-2024" dataDxfId="6"/>
    <tableColumn id="3" xr3:uid="{00000000-0010-0000-4500-000003000000}" name="30-01-2024" dataDxfId="5"/>
    <tableColumn id="4" xr3:uid="{00000000-0010-0000-4500-000004000000}" name="31-01-2024" dataDxfId="4"/>
    <tableColumn id="5" xr3:uid="{00000000-0010-0000-4500-000005000000}" name="01-02-2024" dataDxfId="3"/>
    <tableColumn id="6" xr3:uid="{00000000-0010-0000-4500-000006000000}" name="02-02-2024" dataDxfId="2"/>
    <tableColumn id="7" xr3:uid="{00000000-0010-0000-4500-000007000000}" name="03-02-2024" dataDxfId="1"/>
    <tableColumn id="8" xr3:uid="{00000000-0010-0000-4500-000008000000}" name="04-02-2024" dataDxfId="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9111213" displayName="Table9111213" ref="B259:G260" totalsRowShown="0" headerRowDxfId="679" dataDxfId="677" headerRowBorderDxfId="678" tableBorderDxfId="676" totalsRowBorderDxfId="675">
  <autoFilter ref="B259:G260" xr:uid="{00000000-0009-0000-0100-000008000000}"/>
  <tableColumns count="6">
    <tableColumn id="1" xr3:uid="{00000000-0010-0000-0700-000001000000}" name="Elementi" dataDxfId="674"/>
    <tableColumn id="2" xr3:uid="{00000000-0010-0000-0700-000002000000}" name="Vendndodhja" dataDxfId="673"/>
    <tableColumn id="3" xr3:uid="{00000000-0010-0000-0700-000003000000}" name="Kapaciteti I instaluar(MWh)" dataDxfId="672"/>
    <tableColumn id="4" xr3:uid="{00000000-0010-0000-0700-000004000000}" name="Lloji gjenerimit" dataDxfId="671"/>
    <tableColumn id="5" xr3:uid="{00000000-0010-0000-0700-000005000000}" name="Arsyeja" dataDxfId="670"/>
    <tableColumn id="6" xr3:uid="{00000000-0010-0000-0700-000006000000}" name="Periudha" dataDxfId="669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13" displayName="Table13" ref="C264:E270" totalsRowShown="0" headerRowDxfId="668" dataDxfId="666" headerRowBorderDxfId="667" tableBorderDxfId="665" totalsRowBorderDxfId="664">
  <tableColumns count="3">
    <tableColumn id="1" xr3:uid="{00000000-0010-0000-0800-000001000000}" name="Zona 1" dataDxfId="663"/>
    <tableColumn id="2" xr3:uid="{00000000-0010-0000-0800-000002000000}" name="Zona 2" dataDxfId="662"/>
    <tableColumn id="3" xr3:uid="{00000000-0010-0000-0800-000003000000}" name="NTC(MW) " dataDxfId="66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2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3.xml"/><Relationship Id="rId18" Type="http://schemas.openxmlformats.org/officeDocument/2006/relationships/table" Target="../tables/table48.xml"/><Relationship Id="rId26" Type="http://schemas.openxmlformats.org/officeDocument/2006/relationships/table" Target="../tables/table56.xml"/><Relationship Id="rId3" Type="http://schemas.openxmlformats.org/officeDocument/2006/relationships/table" Target="../tables/table33.xml"/><Relationship Id="rId21" Type="http://schemas.openxmlformats.org/officeDocument/2006/relationships/table" Target="../tables/table51.xml"/><Relationship Id="rId34" Type="http://schemas.openxmlformats.org/officeDocument/2006/relationships/table" Target="../tables/table64.xm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17" Type="http://schemas.openxmlformats.org/officeDocument/2006/relationships/table" Target="../tables/table47.xml"/><Relationship Id="rId25" Type="http://schemas.openxmlformats.org/officeDocument/2006/relationships/table" Target="../tables/table55.xml"/><Relationship Id="rId33" Type="http://schemas.openxmlformats.org/officeDocument/2006/relationships/table" Target="../tables/table63.xml"/><Relationship Id="rId2" Type="http://schemas.openxmlformats.org/officeDocument/2006/relationships/drawing" Target="../drawings/drawing3.xml"/><Relationship Id="rId16" Type="http://schemas.openxmlformats.org/officeDocument/2006/relationships/table" Target="../tables/table46.xml"/><Relationship Id="rId20" Type="http://schemas.openxmlformats.org/officeDocument/2006/relationships/table" Target="../tables/table50.xml"/><Relationship Id="rId29" Type="http://schemas.openxmlformats.org/officeDocument/2006/relationships/table" Target="../tables/table5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24" Type="http://schemas.openxmlformats.org/officeDocument/2006/relationships/table" Target="../tables/table54.xml"/><Relationship Id="rId32" Type="http://schemas.openxmlformats.org/officeDocument/2006/relationships/table" Target="../tables/table62.xml"/><Relationship Id="rId5" Type="http://schemas.openxmlformats.org/officeDocument/2006/relationships/table" Target="../tables/table35.xml"/><Relationship Id="rId15" Type="http://schemas.openxmlformats.org/officeDocument/2006/relationships/table" Target="../tables/table45.xml"/><Relationship Id="rId23" Type="http://schemas.openxmlformats.org/officeDocument/2006/relationships/table" Target="../tables/table53.xml"/><Relationship Id="rId28" Type="http://schemas.openxmlformats.org/officeDocument/2006/relationships/table" Target="../tables/table58.xml"/><Relationship Id="rId10" Type="http://schemas.openxmlformats.org/officeDocument/2006/relationships/table" Target="../tables/table40.xml"/><Relationship Id="rId19" Type="http://schemas.openxmlformats.org/officeDocument/2006/relationships/table" Target="../tables/table49.xml"/><Relationship Id="rId31" Type="http://schemas.openxmlformats.org/officeDocument/2006/relationships/table" Target="../tables/table61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Relationship Id="rId22" Type="http://schemas.openxmlformats.org/officeDocument/2006/relationships/table" Target="../tables/table52.xml"/><Relationship Id="rId27" Type="http://schemas.openxmlformats.org/officeDocument/2006/relationships/table" Target="../tables/table57.xml"/><Relationship Id="rId30" Type="http://schemas.openxmlformats.org/officeDocument/2006/relationships/table" Target="../tables/table60.xml"/><Relationship Id="rId8" Type="http://schemas.openxmlformats.org/officeDocument/2006/relationships/table" Target="../tables/table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0.xml"/><Relationship Id="rId5" Type="http://schemas.openxmlformats.org/officeDocument/2006/relationships/table" Target="../tables/table69.xml"/><Relationship Id="rId4" Type="http://schemas.openxmlformats.org/officeDocument/2006/relationships/table" Target="../tables/table6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"/>
  <sheetViews>
    <sheetView workbookViewId="0">
      <selection activeCell="A3" sqref="A3:K3"/>
    </sheetView>
  </sheetViews>
  <sheetFormatPr defaultRowHeight="15" x14ac:dyDescent="0.25"/>
  <sheetData>
    <row r="2" spans="1:11" x14ac:dyDescent="0.25">
      <c r="A2" s="199" t="s">
        <v>220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x14ac:dyDescent="0.25">
      <c r="A3" s="199" t="s">
        <v>221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x14ac:dyDescent="0.25">
      <c r="A4" s="199" t="s">
        <v>227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x14ac:dyDescent="0.25">
      <c r="A5" s="98" t="s">
        <v>222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</sheetData>
  <mergeCells count="3">
    <mergeCell ref="A2:K2"/>
    <mergeCell ref="A3:K3"/>
    <mergeCell ref="A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96"/>
  <sheetViews>
    <sheetView tabSelected="1" zoomScale="115" zoomScaleNormal="115" zoomScalePageLayoutView="55" workbookViewId="0">
      <selection activeCell="L552" sqref="L55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34" customWidth="1"/>
    <col min="9" max="9" width="22.42578125" style="34" customWidth="1"/>
    <col min="10" max="10" width="9.140625" style="2" customWidth="1"/>
    <col min="11" max="16384" width="9.140625" style="2"/>
  </cols>
  <sheetData>
    <row r="1" spans="1:9" ht="27.75" customHeight="1" thickBot="1" x14ac:dyDescent="0.3">
      <c r="A1" s="91"/>
      <c r="B1" s="200" t="s">
        <v>25</v>
      </c>
      <c r="C1" s="201"/>
      <c r="D1" s="201"/>
      <c r="E1" s="201"/>
      <c r="F1" s="201"/>
      <c r="G1" s="201"/>
      <c r="H1" s="201"/>
      <c r="I1" s="202"/>
    </row>
    <row r="2" spans="1:9" ht="30" customHeight="1" thickBot="1" x14ac:dyDescent="0.3">
      <c r="A2" s="191"/>
      <c r="B2" s="203">
        <f>'D-1'!B2:I2</f>
        <v>45323</v>
      </c>
      <c r="C2" s="204"/>
      <c r="D2" s="204"/>
      <c r="E2" s="204"/>
      <c r="F2" s="204"/>
      <c r="G2" s="204"/>
      <c r="H2" s="204"/>
      <c r="I2" s="205"/>
    </row>
    <row r="3" spans="1:9" ht="21" customHeight="1" thickBot="1" x14ac:dyDescent="0.3">
      <c r="A3" s="206" t="s">
        <v>97</v>
      </c>
      <c r="B3" s="207"/>
      <c r="C3" s="207"/>
      <c r="D3" s="207"/>
      <c r="E3" s="207"/>
      <c r="F3" s="207"/>
      <c r="G3" s="207"/>
      <c r="H3" s="207"/>
      <c r="I3" s="208"/>
    </row>
    <row r="4" spans="1:9" ht="15.75" customHeight="1" thickBot="1" x14ac:dyDescent="0.3">
      <c r="A4" s="50" t="s">
        <v>101</v>
      </c>
      <c r="B4" s="163" t="s">
        <v>0</v>
      </c>
      <c r="C4" s="174"/>
      <c r="D4" s="174"/>
      <c r="E4" s="174"/>
      <c r="F4" s="174"/>
      <c r="G4" s="175"/>
      <c r="H4" s="178" t="s">
        <v>207</v>
      </c>
      <c r="I4" s="92"/>
    </row>
    <row r="5" spans="1:9" ht="15.75" thickBot="1" x14ac:dyDescent="0.3">
      <c r="A5" s="1"/>
      <c r="I5" s="35"/>
    </row>
    <row r="6" spans="1:9" ht="15.75" customHeight="1" thickBot="1" x14ac:dyDescent="0.3">
      <c r="A6" s="50" t="s">
        <v>102</v>
      </c>
      <c r="B6" s="163" t="s">
        <v>358</v>
      </c>
      <c r="C6" s="174"/>
      <c r="D6" s="174"/>
      <c r="E6" s="174"/>
      <c r="F6" s="174"/>
      <c r="G6" s="175"/>
      <c r="H6" s="159">
        <f>'D-1'!H5</f>
        <v>26204.63</v>
      </c>
      <c r="I6" s="92" t="s">
        <v>26</v>
      </c>
    </row>
    <row r="7" spans="1:9" ht="15.75" thickBot="1" x14ac:dyDescent="0.3">
      <c r="A7" s="1"/>
      <c r="I7" s="35"/>
    </row>
    <row r="8" spans="1:9" ht="15.75" customHeight="1" thickBot="1" x14ac:dyDescent="0.3">
      <c r="A8" s="50" t="s">
        <v>103</v>
      </c>
      <c r="B8" s="163" t="s">
        <v>1</v>
      </c>
      <c r="C8" s="174"/>
      <c r="D8" s="174"/>
      <c r="E8" s="174"/>
      <c r="F8" s="174"/>
      <c r="G8" s="174"/>
      <c r="H8" s="175"/>
      <c r="I8" s="92" t="s">
        <v>26</v>
      </c>
    </row>
    <row r="9" spans="1:9" x14ac:dyDescent="0.25">
      <c r="A9" s="112"/>
      <c r="B9" s="113"/>
      <c r="C9" s="113"/>
      <c r="D9" s="113"/>
      <c r="E9" s="113"/>
      <c r="F9" s="113"/>
      <c r="G9" s="113"/>
      <c r="H9" s="114"/>
      <c r="I9" s="115"/>
    </row>
    <row r="10" spans="1:9" x14ac:dyDescent="0.25">
      <c r="A10" s="116" t="s">
        <v>69</v>
      </c>
      <c r="B10" s="94" t="str">
        <f>Table123[[#Headers],[29-01-2024]]</f>
        <v>29-01-2024</v>
      </c>
      <c r="C10" s="94" t="str">
        <f>Table123[[#Headers],[30-01-2024]]</f>
        <v>30-01-2024</v>
      </c>
      <c r="D10" s="94" t="str">
        <f>Table123[[#Headers],[31-01-2024]]</f>
        <v>31-01-2024</v>
      </c>
      <c r="E10" s="94" t="str">
        <f>Table123[[#Headers],[01-02-2024]]</f>
        <v>01-02-2024</v>
      </c>
      <c r="F10" s="94" t="str">
        <f>Table123[[#Headers],[02-02-2024]]</f>
        <v>02-02-2024</v>
      </c>
      <c r="G10" s="94" t="str">
        <f>Table123[[#Headers],[03-02-2024]]</f>
        <v>03-02-2024</v>
      </c>
      <c r="H10" s="94" t="str">
        <f>Table123[[#Headers],[04-02-2024]]</f>
        <v>04-02-2024</v>
      </c>
      <c r="I10" s="35"/>
    </row>
    <row r="11" spans="1:9" x14ac:dyDescent="0.25">
      <c r="A11" s="32" t="s">
        <v>28</v>
      </c>
      <c r="B11" s="3">
        <f>'W-1'!B7</f>
        <v>500</v>
      </c>
      <c r="C11" s="3">
        <f>'W-1'!C7</f>
        <v>500</v>
      </c>
      <c r="D11" s="3">
        <f>'W-1'!D7</f>
        <v>500</v>
      </c>
      <c r="E11" s="3">
        <f>'W-1'!E7</f>
        <v>500</v>
      </c>
      <c r="F11" s="3">
        <f>'W-1'!F7</f>
        <v>500</v>
      </c>
      <c r="G11" s="3">
        <f>'W-1'!G7</f>
        <v>500</v>
      </c>
      <c r="H11" s="3">
        <f>'W-1'!H7</f>
        <v>500</v>
      </c>
      <c r="I11" s="35"/>
    </row>
    <row r="12" spans="1:9" x14ac:dyDescent="0.25">
      <c r="A12" s="32" t="s">
        <v>29</v>
      </c>
      <c r="B12" s="3">
        <f>'W-1'!B8</f>
        <v>1250</v>
      </c>
      <c r="C12" s="3">
        <f>'W-1'!C8</f>
        <v>1250</v>
      </c>
      <c r="D12" s="3">
        <f>'W-1'!D8</f>
        <v>1250</v>
      </c>
      <c r="E12" s="3">
        <f>'W-1'!E8</f>
        <v>1250</v>
      </c>
      <c r="F12" s="3">
        <f>'W-1'!F8</f>
        <v>1250</v>
      </c>
      <c r="G12" s="3">
        <f>'W-1'!G8</f>
        <v>1250</v>
      </c>
      <c r="H12" s="3">
        <f>'W-1'!H8</f>
        <v>1250</v>
      </c>
      <c r="I12" s="35"/>
    </row>
    <row r="13" spans="1:9" x14ac:dyDescent="0.25">
      <c r="A13" s="119"/>
      <c r="B13" s="119"/>
      <c r="C13" s="119"/>
      <c r="D13" s="119"/>
      <c r="E13" s="119"/>
      <c r="F13" s="119"/>
      <c r="G13" s="119"/>
      <c r="H13" s="119"/>
      <c r="I13" s="35"/>
    </row>
    <row r="14" spans="1:9" x14ac:dyDescent="0.25">
      <c r="A14" s="111"/>
      <c r="B14" s="34"/>
      <c r="C14" s="34"/>
      <c r="D14" s="34"/>
      <c r="E14" s="34"/>
      <c r="F14" s="34"/>
      <c r="G14" s="34"/>
      <c r="I14" s="35"/>
    </row>
    <row r="15" spans="1:9" ht="15.75" customHeight="1" x14ac:dyDescent="0.25">
      <c r="A15" s="111"/>
      <c r="B15" s="34"/>
      <c r="C15" s="34"/>
      <c r="D15" s="34"/>
      <c r="E15" s="34"/>
      <c r="F15" s="34"/>
      <c r="G15" s="34"/>
      <c r="I15" s="35"/>
    </row>
    <row r="16" spans="1:9" x14ac:dyDescent="0.25">
      <c r="A16" s="111"/>
      <c r="B16" s="34"/>
      <c r="C16" s="34"/>
      <c r="D16" s="34"/>
      <c r="E16" s="34"/>
      <c r="F16" s="34"/>
      <c r="G16" s="34"/>
      <c r="I16" s="35"/>
    </row>
    <row r="17" spans="1:9" x14ac:dyDescent="0.25">
      <c r="A17" s="111"/>
      <c r="B17" s="34"/>
      <c r="C17" s="34"/>
      <c r="D17" s="34"/>
      <c r="E17" s="34"/>
      <c r="F17" s="34"/>
      <c r="G17" s="34"/>
      <c r="I17" s="35"/>
    </row>
    <row r="18" spans="1:9" x14ac:dyDescent="0.25">
      <c r="A18" s="111"/>
      <c r="B18" s="34"/>
      <c r="C18" s="34"/>
      <c r="D18" s="34"/>
      <c r="E18" s="34"/>
      <c r="F18" s="34"/>
      <c r="G18" s="34"/>
      <c r="I18" s="35"/>
    </row>
    <row r="19" spans="1:9" x14ac:dyDescent="0.25">
      <c r="A19" s="111"/>
      <c r="B19" s="34"/>
      <c r="C19" s="34"/>
      <c r="D19" s="34"/>
      <c r="E19" s="34"/>
      <c r="F19" s="34"/>
      <c r="G19" s="34"/>
      <c r="I19" s="35"/>
    </row>
    <row r="20" spans="1:9" x14ac:dyDescent="0.25">
      <c r="A20" s="111"/>
      <c r="B20" s="34"/>
      <c r="C20" s="34"/>
      <c r="D20" s="34"/>
      <c r="E20" s="34"/>
      <c r="F20" s="34"/>
      <c r="G20" s="34"/>
      <c r="I20" s="35"/>
    </row>
    <row r="21" spans="1:9" x14ac:dyDescent="0.25">
      <c r="A21" s="111"/>
      <c r="B21" s="34"/>
      <c r="C21" s="34"/>
      <c r="D21" s="34"/>
      <c r="E21" s="34"/>
      <c r="F21" s="34"/>
      <c r="G21" s="34"/>
      <c r="I21" s="35"/>
    </row>
    <row r="22" spans="1:9" ht="15.75" customHeight="1" x14ac:dyDescent="0.25">
      <c r="A22" s="111"/>
      <c r="B22" s="34"/>
      <c r="C22" s="34"/>
      <c r="D22" s="34"/>
      <c r="E22" s="34"/>
      <c r="F22" s="34"/>
      <c r="G22" s="34"/>
      <c r="I22" s="35"/>
    </row>
    <row r="23" spans="1:9" x14ac:dyDescent="0.25">
      <c r="A23" s="111"/>
      <c r="B23" s="34"/>
      <c r="C23" s="34"/>
      <c r="D23" s="34"/>
      <c r="E23" s="34"/>
      <c r="F23" s="34"/>
      <c r="G23" s="34"/>
      <c r="I23" s="35"/>
    </row>
    <row r="24" spans="1:9" x14ac:dyDescent="0.25">
      <c r="A24" s="111"/>
      <c r="B24" s="34"/>
      <c r="C24" s="34"/>
      <c r="D24" s="34"/>
      <c r="E24" s="34"/>
      <c r="F24" s="34"/>
      <c r="G24" s="34"/>
      <c r="I24" s="35"/>
    </row>
    <row r="25" spans="1:9" x14ac:dyDescent="0.25">
      <c r="A25" s="111"/>
      <c r="B25" s="34"/>
      <c r="C25" s="34"/>
      <c r="D25" s="34"/>
      <c r="E25" s="34"/>
      <c r="F25" s="34"/>
      <c r="G25" s="34"/>
      <c r="I25" s="35"/>
    </row>
    <row r="26" spans="1:9" x14ac:dyDescent="0.25">
      <c r="A26" s="111"/>
      <c r="B26" s="34"/>
      <c r="C26" s="34"/>
      <c r="D26" s="34"/>
      <c r="E26" s="34"/>
      <c r="F26" s="34"/>
      <c r="G26" s="34"/>
      <c r="I26" s="35"/>
    </row>
    <row r="27" spans="1:9" x14ac:dyDescent="0.25">
      <c r="A27" s="111"/>
      <c r="B27" s="34"/>
      <c r="C27" s="34"/>
      <c r="D27" s="34"/>
      <c r="E27" s="34"/>
      <c r="F27" s="34"/>
      <c r="G27" s="34"/>
      <c r="I27" s="35"/>
    </row>
    <row r="28" spans="1:9" x14ac:dyDescent="0.25">
      <c r="A28" s="111"/>
      <c r="B28" s="34"/>
      <c r="C28" s="34"/>
      <c r="D28" s="34"/>
      <c r="E28" s="34"/>
      <c r="F28" s="34"/>
      <c r="G28" s="34"/>
      <c r="I28" s="35"/>
    </row>
    <row r="29" spans="1:9" x14ac:dyDescent="0.25">
      <c r="A29" s="111"/>
      <c r="B29" s="34"/>
      <c r="C29" s="34"/>
      <c r="D29" s="34"/>
      <c r="E29" s="34"/>
      <c r="F29" s="34"/>
      <c r="G29" s="34"/>
      <c r="I29" s="35"/>
    </row>
    <row r="30" spans="1:9" x14ac:dyDescent="0.25">
      <c r="A30" s="111"/>
      <c r="B30" s="34"/>
      <c r="C30" s="34"/>
      <c r="D30" s="34"/>
      <c r="E30" s="34"/>
      <c r="F30" s="34"/>
      <c r="G30" s="34"/>
      <c r="I30" s="35"/>
    </row>
    <row r="31" spans="1:9" x14ac:dyDescent="0.25">
      <c r="A31" s="111"/>
      <c r="B31" s="34"/>
      <c r="C31" s="34"/>
      <c r="D31" s="34"/>
      <c r="E31" s="34"/>
      <c r="F31" s="34"/>
      <c r="G31" s="34"/>
      <c r="I31" s="35"/>
    </row>
    <row r="32" spans="1:9" x14ac:dyDescent="0.25">
      <c r="A32" s="111"/>
      <c r="B32" s="34"/>
      <c r="C32" s="34"/>
      <c r="D32" s="34"/>
      <c r="E32" s="34"/>
      <c r="F32" s="34"/>
      <c r="G32" s="34"/>
      <c r="I32" s="35"/>
    </row>
    <row r="33" spans="1:9" x14ac:dyDescent="0.25">
      <c r="A33" s="111"/>
      <c r="B33" s="34"/>
      <c r="C33" s="34"/>
      <c r="D33" s="34"/>
      <c r="E33" s="34"/>
      <c r="F33" s="34"/>
      <c r="G33" s="34"/>
      <c r="I33" s="35"/>
    </row>
    <row r="34" spans="1:9" x14ac:dyDescent="0.25">
      <c r="A34" s="111"/>
      <c r="B34" s="34"/>
      <c r="C34" s="34"/>
      <c r="D34" s="34"/>
      <c r="E34" s="34"/>
      <c r="F34" s="34"/>
      <c r="G34" s="34"/>
      <c r="I34" s="35"/>
    </row>
    <row r="35" spans="1:9" x14ac:dyDescent="0.25">
      <c r="A35" s="111"/>
      <c r="B35" s="34"/>
      <c r="C35" s="34"/>
      <c r="D35" s="34"/>
      <c r="E35" s="34"/>
      <c r="F35" s="34"/>
      <c r="G35" s="34"/>
      <c r="I35" s="35"/>
    </row>
    <row r="36" spans="1:9" x14ac:dyDescent="0.25">
      <c r="A36" s="111"/>
      <c r="B36" s="34"/>
      <c r="C36" s="34"/>
      <c r="D36" s="34"/>
      <c r="E36" s="34"/>
      <c r="F36" s="34"/>
      <c r="G36" s="34"/>
      <c r="I36" s="35"/>
    </row>
    <row r="37" spans="1:9" ht="15.75" thickBot="1" x14ac:dyDescent="0.3">
      <c r="A37" s="23"/>
      <c r="B37" s="24"/>
      <c r="C37" s="24"/>
      <c r="D37" s="24"/>
      <c r="E37" s="24"/>
      <c r="F37" s="24"/>
      <c r="G37" s="24"/>
      <c r="H37" s="36"/>
      <c r="I37" s="37"/>
    </row>
    <row r="38" spans="1:9" ht="15.75" customHeight="1" thickBot="1" x14ac:dyDescent="0.3">
      <c r="A38" s="50" t="s">
        <v>104</v>
      </c>
      <c r="B38" s="163" t="s">
        <v>2</v>
      </c>
      <c r="C38" s="174"/>
      <c r="D38" s="174"/>
      <c r="E38" s="174"/>
      <c r="F38" s="174"/>
      <c r="G38" s="175"/>
      <c r="H38" s="178" t="s">
        <v>26</v>
      </c>
      <c r="I38" s="92"/>
    </row>
    <row r="39" spans="1:9" x14ac:dyDescent="0.25">
      <c r="A39" s="1"/>
      <c r="I39" s="35"/>
    </row>
    <row r="40" spans="1:9" x14ac:dyDescent="0.25">
      <c r="A40" s="1"/>
      <c r="C40" s="94" t="s">
        <v>219</v>
      </c>
      <c r="D40" s="94">
        <v>1</v>
      </c>
      <c r="E40" s="94">
        <f>D40+1</f>
        <v>2</v>
      </c>
      <c r="F40" s="94">
        <f>E40+1</f>
        <v>3</v>
      </c>
      <c r="G40" s="94">
        <f>F40+1</f>
        <v>4</v>
      </c>
      <c r="I40" s="35"/>
    </row>
    <row r="41" spans="1:9" x14ac:dyDescent="0.25">
      <c r="A41" s="1"/>
      <c r="C41" s="6" t="s">
        <v>28</v>
      </c>
      <c r="D41" s="5">
        <v>500</v>
      </c>
      <c r="E41" s="5">
        <v>500</v>
      </c>
      <c r="F41" s="5">
        <v>500</v>
      </c>
      <c r="G41" s="5">
        <v>500</v>
      </c>
      <c r="I41" s="35"/>
    </row>
    <row r="42" spans="1:9" x14ac:dyDescent="0.25">
      <c r="A42" s="1"/>
      <c r="C42" s="6" t="s">
        <v>29</v>
      </c>
      <c r="D42" s="5">
        <v>1250</v>
      </c>
      <c r="E42" s="5">
        <v>1250</v>
      </c>
      <c r="F42" s="5">
        <v>1250</v>
      </c>
      <c r="G42" s="5">
        <v>1250</v>
      </c>
      <c r="I42" s="35"/>
    </row>
    <row r="43" spans="1:9" x14ac:dyDescent="0.25">
      <c r="A43" s="1"/>
      <c r="C43" s="10"/>
      <c r="D43" s="5"/>
      <c r="E43" s="5"/>
      <c r="F43" s="5"/>
      <c r="G43" s="5"/>
      <c r="I43" s="35"/>
    </row>
    <row r="44" spans="1:9" x14ac:dyDescent="0.25">
      <c r="A44" s="1"/>
      <c r="I44" s="35"/>
    </row>
    <row r="45" spans="1:9" x14ac:dyDescent="0.25">
      <c r="A45" s="1"/>
      <c r="I45" s="35"/>
    </row>
    <row r="46" spans="1:9" x14ac:dyDescent="0.25">
      <c r="A46" s="1"/>
      <c r="I46" s="35"/>
    </row>
    <row r="47" spans="1:9" x14ac:dyDescent="0.25">
      <c r="A47" s="1"/>
      <c r="I47" s="35"/>
    </row>
    <row r="48" spans="1:9" x14ac:dyDescent="0.25">
      <c r="A48" s="1"/>
      <c r="I48" s="35"/>
    </row>
    <row r="49" spans="1:9" x14ac:dyDescent="0.25">
      <c r="A49" s="1"/>
      <c r="I49" s="35"/>
    </row>
    <row r="50" spans="1:9" x14ac:dyDescent="0.25">
      <c r="A50" s="1"/>
      <c r="I50" s="35"/>
    </row>
    <row r="51" spans="1:9" x14ac:dyDescent="0.25">
      <c r="A51" s="1"/>
      <c r="I51" s="35"/>
    </row>
    <row r="52" spans="1:9" x14ac:dyDescent="0.25">
      <c r="A52" s="1"/>
      <c r="I52" s="35"/>
    </row>
    <row r="53" spans="1:9" x14ac:dyDescent="0.25">
      <c r="A53" s="1"/>
      <c r="I53" s="35"/>
    </row>
    <row r="54" spans="1:9" x14ac:dyDescent="0.25">
      <c r="A54" s="1"/>
      <c r="I54" s="35"/>
    </row>
    <row r="55" spans="1:9" x14ac:dyDescent="0.25">
      <c r="A55" s="1"/>
      <c r="I55" s="35"/>
    </row>
    <row r="56" spans="1:9" x14ac:dyDescent="0.25">
      <c r="A56" s="1"/>
      <c r="I56" s="35"/>
    </row>
    <row r="57" spans="1:9" x14ac:dyDescent="0.25">
      <c r="A57" s="1"/>
      <c r="I57" s="35"/>
    </row>
    <row r="58" spans="1:9" x14ac:dyDescent="0.25">
      <c r="A58" s="1"/>
      <c r="I58" s="35"/>
    </row>
    <row r="59" spans="1:9" x14ac:dyDescent="0.25">
      <c r="A59" s="1"/>
      <c r="I59" s="35"/>
    </row>
    <row r="60" spans="1:9" x14ac:dyDescent="0.25">
      <c r="A60" s="1"/>
      <c r="I60" s="35"/>
    </row>
    <row r="61" spans="1:9" x14ac:dyDescent="0.25">
      <c r="A61" s="1"/>
      <c r="I61" s="35"/>
    </row>
    <row r="62" spans="1:9" x14ac:dyDescent="0.25">
      <c r="A62" s="1"/>
      <c r="I62" s="35"/>
    </row>
    <row r="63" spans="1:9" x14ac:dyDescent="0.25">
      <c r="A63" s="1"/>
      <c r="I63" s="35"/>
    </row>
    <row r="64" spans="1:9" x14ac:dyDescent="0.25">
      <c r="A64" s="1"/>
      <c r="I64" s="35"/>
    </row>
    <row r="65" spans="1:9" x14ac:dyDescent="0.25">
      <c r="A65" s="1"/>
      <c r="I65" s="35"/>
    </row>
    <row r="66" spans="1:9" x14ac:dyDescent="0.25">
      <c r="A66" s="1"/>
      <c r="I66" s="35"/>
    </row>
    <row r="67" spans="1:9" ht="15.75" thickBot="1" x14ac:dyDescent="0.3">
      <c r="A67" s="1"/>
      <c r="I67" s="35"/>
    </row>
    <row r="68" spans="1:9" ht="15.75" customHeight="1" thickBot="1" x14ac:dyDescent="0.3">
      <c r="A68" s="50" t="s">
        <v>105</v>
      </c>
      <c r="B68" s="163" t="s">
        <v>27</v>
      </c>
      <c r="C68" s="174"/>
      <c r="D68" s="174"/>
      <c r="E68" s="174"/>
      <c r="F68" s="174"/>
      <c r="G68" s="175"/>
      <c r="H68" s="178" t="s">
        <v>26</v>
      </c>
      <c r="I68" s="92"/>
    </row>
    <row r="69" spans="1:9" x14ac:dyDescent="0.25">
      <c r="A69" s="112"/>
      <c r="B69" s="129"/>
      <c r="C69" s="129"/>
      <c r="D69" s="129"/>
      <c r="E69" s="129"/>
      <c r="F69" s="129"/>
      <c r="G69" s="129"/>
      <c r="H69" s="114"/>
      <c r="I69" s="115"/>
    </row>
    <row r="70" spans="1:9" x14ac:dyDescent="0.25">
      <c r="A70" s="1"/>
      <c r="C70" s="187">
        <v>2023</v>
      </c>
      <c r="D70" s="188"/>
      <c r="E70" s="189"/>
      <c r="F70"/>
      <c r="I70" s="35"/>
    </row>
    <row r="71" spans="1:9" x14ac:dyDescent="0.25">
      <c r="A71" s="1"/>
      <c r="C71" s="12" t="s">
        <v>70</v>
      </c>
      <c r="D71" s="8" t="s">
        <v>28</v>
      </c>
      <c r="E71" s="8" t="s">
        <v>29</v>
      </c>
      <c r="G71" s="34"/>
      <c r="H71"/>
      <c r="I71" s="63"/>
    </row>
    <row r="72" spans="1:9" x14ac:dyDescent="0.25">
      <c r="A72" s="1"/>
      <c r="C72" s="6">
        <v>1</v>
      </c>
      <c r="D72" s="5">
        <v>550</v>
      </c>
      <c r="E72" s="5">
        <v>1300</v>
      </c>
      <c r="G72" s="34"/>
      <c r="H72"/>
      <c r="I72" s="63"/>
    </row>
    <row r="73" spans="1:9" x14ac:dyDescent="0.25">
      <c r="A73" s="1"/>
      <c r="C73" s="6">
        <v>2</v>
      </c>
      <c r="D73" s="5">
        <v>550</v>
      </c>
      <c r="E73" s="5">
        <v>1350</v>
      </c>
      <c r="G73" s="34"/>
      <c r="H73"/>
      <c r="I73" s="63"/>
    </row>
    <row r="74" spans="1:9" x14ac:dyDescent="0.25">
      <c r="A74" s="1"/>
      <c r="C74" s="6">
        <v>3</v>
      </c>
      <c r="D74" s="5">
        <v>550</v>
      </c>
      <c r="E74" s="5">
        <v>1450</v>
      </c>
      <c r="G74" s="34"/>
      <c r="H74"/>
      <c r="I74" s="63"/>
    </row>
    <row r="75" spans="1:9" x14ac:dyDescent="0.25">
      <c r="A75" s="1"/>
      <c r="C75" s="6">
        <v>4</v>
      </c>
      <c r="D75" s="5">
        <v>600</v>
      </c>
      <c r="E75" s="5">
        <v>1600</v>
      </c>
      <c r="G75" s="34"/>
      <c r="H75"/>
      <c r="I75" s="63"/>
    </row>
    <row r="76" spans="1:9" x14ac:dyDescent="0.25">
      <c r="A76" s="1"/>
      <c r="C76" s="6">
        <v>5</v>
      </c>
      <c r="D76" s="5">
        <v>600</v>
      </c>
      <c r="E76" s="5">
        <v>1650</v>
      </c>
      <c r="G76" s="34"/>
      <c r="H76"/>
      <c r="I76" s="63"/>
    </row>
    <row r="77" spans="1:9" x14ac:dyDescent="0.25">
      <c r="A77" s="1"/>
      <c r="C77" s="6">
        <f t="shared" ref="C77:C89" si="0">C76+1</f>
        <v>6</v>
      </c>
      <c r="D77" s="5">
        <v>550</v>
      </c>
      <c r="E77" s="5">
        <v>1500</v>
      </c>
      <c r="G77" s="34"/>
      <c r="H77"/>
      <c r="I77" s="63"/>
    </row>
    <row r="78" spans="1:9" x14ac:dyDescent="0.25">
      <c r="A78" s="1"/>
      <c r="C78" s="6">
        <f t="shared" si="0"/>
        <v>7</v>
      </c>
      <c r="D78" s="5">
        <v>550</v>
      </c>
      <c r="E78" s="5">
        <v>1450</v>
      </c>
      <c r="G78" s="34"/>
      <c r="H78"/>
      <c r="I78" s="63"/>
    </row>
    <row r="79" spans="1:9" x14ac:dyDescent="0.25">
      <c r="A79" s="1"/>
      <c r="C79" s="6">
        <f t="shared" si="0"/>
        <v>8</v>
      </c>
      <c r="D79" s="5">
        <v>550</v>
      </c>
      <c r="E79" s="5">
        <v>1400</v>
      </c>
      <c r="G79" s="34"/>
      <c r="H79"/>
      <c r="I79" s="63"/>
    </row>
    <row r="80" spans="1:9" x14ac:dyDescent="0.25">
      <c r="A80" s="1"/>
      <c r="C80" s="6">
        <f t="shared" si="0"/>
        <v>9</v>
      </c>
      <c r="D80" s="5">
        <v>550</v>
      </c>
      <c r="E80" s="5">
        <v>1300</v>
      </c>
      <c r="G80" s="34"/>
      <c r="H80"/>
      <c r="I80" s="63"/>
    </row>
    <row r="81" spans="1:9" ht="15.75" customHeight="1" x14ac:dyDescent="0.25">
      <c r="A81" s="1"/>
      <c r="C81" s="6">
        <f t="shared" si="0"/>
        <v>10</v>
      </c>
      <c r="D81" s="5">
        <v>550</v>
      </c>
      <c r="E81" s="5">
        <v>1250</v>
      </c>
      <c r="G81" s="34"/>
      <c r="H81"/>
      <c r="I81" s="63"/>
    </row>
    <row r="82" spans="1:9" ht="15.75" customHeight="1" x14ac:dyDescent="0.25">
      <c r="A82" s="1"/>
      <c r="C82" s="6">
        <f t="shared" si="0"/>
        <v>11</v>
      </c>
      <c r="D82" s="5">
        <v>550</v>
      </c>
      <c r="E82" s="5">
        <v>1250</v>
      </c>
      <c r="G82" s="34"/>
      <c r="H82"/>
      <c r="I82" s="63"/>
    </row>
    <row r="83" spans="1:9" x14ac:dyDescent="0.25">
      <c r="A83" s="1"/>
      <c r="C83" s="6">
        <f t="shared" si="0"/>
        <v>12</v>
      </c>
      <c r="D83" s="5">
        <v>550</v>
      </c>
      <c r="E83" s="5">
        <v>1250</v>
      </c>
      <c r="G83" s="34"/>
      <c r="H83"/>
      <c r="I83" s="63"/>
    </row>
    <row r="84" spans="1:9" x14ac:dyDescent="0.25">
      <c r="A84" s="1"/>
      <c r="C84" s="6">
        <f t="shared" si="0"/>
        <v>13</v>
      </c>
      <c r="D84" s="5">
        <v>550</v>
      </c>
      <c r="E84" s="5">
        <v>1200</v>
      </c>
      <c r="G84" s="34"/>
      <c r="H84"/>
      <c r="I84" s="63"/>
    </row>
    <row r="85" spans="1:9" x14ac:dyDescent="0.25">
      <c r="A85" s="1"/>
      <c r="C85" s="6">
        <f t="shared" si="0"/>
        <v>14</v>
      </c>
      <c r="D85" s="5">
        <v>550</v>
      </c>
      <c r="E85" s="5">
        <v>1200</v>
      </c>
      <c r="G85" s="34"/>
      <c r="H85"/>
      <c r="I85" s="63"/>
    </row>
    <row r="86" spans="1:9" x14ac:dyDescent="0.25">
      <c r="A86" s="1"/>
      <c r="C86" s="6">
        <f t="shared" si="0"/>
        <v>15</v>
      </c>
      <c r="D86" s="5">
        <v>550</v>
      </c>
      <c r="E86" s="5">
        <v>1150</v>
      </c>
      <c r="G86" s="34"/>
      <c r="H86"/>
      <c r="I86" s="63"/>
    </row>
    <row r="87" spans="1:9" x14ac:dyDescent="0.25">
      <c r="A87" s="1"/>
      <c r="C87" s="6">
        <f t="shared" si="0"/>
        <v>16</v>
      </c>
      <c r="D87" s="5">
        <v>550</v>
      </c>
      <c r="E87" s="5">
        <v>1100</v>
      </c>
      <c r="G87" s="34"/>
      <c r="H87"/>
      <c r="I87" s="63"/>
    </row>
    <row r="88" spans="1:9" x14ac:dyDescent="0.25">
      <c r="A88" s="1"/>
      <c r="C88" s="6">
        <f t="shared" si="0"/>
        <v>17</v>
      </c>
      <c r="D88" s="5">
        <v>550</v>
      </c>
      <c r="E88" s="5">
        <v>1100</v>
      </c>
      <c r="G88" s="34"/>
      <c r="H88"/>
      <c r="I88" s="63"/>
    </row>
    <row r="89" spans="1:9" x14ac:dyDescent="0.25">
      <c r="A89" s="1"/>
      <c r="C89" s="6">
        <f t="shared" si="0"/>
        <v>18</v>
      </c>
      <c r="D89" s="5">
        <v>550</v>
      </c>
      <c r="E89" s="5">
        <v>1050</v>
      </c>
      <c r="G89" s="34"/>
      <c r="H89"/>
      <c r="I89" s="63"/>
    </row>
    <row r="90" spans="1:9" x14ac:dyDescent="0.25">
      <c r="A90" s="1"/>
      <c r="C90" s="6">
        <v>19</v>
      </c>
      <c r="D90" s="5">
        <v>550</v>
      </c>
      <c r="E90" s="5">
        <v>1050</v>
      </c>
      <c r="G90" s="34"/>
      <c r="H90"/>
      <c r="I90" s="63"/>
    </row>
    <row r="91" spans="1:9" x14ac:dyDescent="0.25">
      <c r="A91" s="1"/>
      <c r="C91" s="6">
        <f t="shared" ref="C91:C123" si="1">C90+1</f>
        <v>20</v>
      </c>
      <c r="D91" s="5">
        <v>510</v>
      </c>
      <c r="E91" s="5">
        <v>1000</v>
      </c>
      <c r="G91" s="34"/>
      <c r="H91"/>
      <c r="I91" s="63"/>
    </row>
    <row r="92" spans="1:9" x14ac:dyDescent="0.25">
      <c r="A92" s="1"/>
      <c r="C92" s="6">
        <f t="shared" si="1"/>
        <v>21</v>
      </c>
      <c r="D92" s="5">
        <v>510</v>
      </c>
      <c r="E92" s="5">
        <v>1000</v>
      </c>
      <c r="G92" s="34"/>
      <c r="H92"/>
      <c r="I92" s="63"/>
    </row>
    <row r="93" spans="1:9" x14ac:dyDescent="0.25">
      <c r="A93" s="1"/>
      <c r="C93" s="6">
        <f t="shared" si="1"/>
        <v>22</v>
      </c>
      <c r="D93" s="5">
        <v>550</v>
      </c>
      <c r="E93" s="5">
        <v>1050</v>
      </c>
      <c r="G93" s="34"/>
      <c r="H93"/>
      <c r="I93" s="63"/>
    </row>
    <row r="94" spans="1:9" x14ac:dyDescent="0.25">
      <c r="A94" s="1"/>
      <c r="C94" s="6">
        <f t="shared" si="1"/>
        <v>23</v>
      </c>
      <c r="D94" s="5">
        <v>510</v>
      </c>
      <c r="E94" s="5">
        <v>990</v>
      </c>
      <c r="G94" s="34"/>
      <c r="H94"/>
      <c r="I94" s="63"/>
    </row>
    <row r="95" spans="1:9" x14ac:dyDescent="0.25">
      <c r="A95" s="1"/>
      <c r="C95" s="6">
        <f t="shared" si="1"/>
        <v>24</v>
      </c>
      <c r="D95" s="5">
        <v>550</v>
      </c>
      <c r="E95" s="5">
        <v>1100</v>
      </c>
      <c r="G95" s="34"/>
      <c r="H95"/>
      <c r="I95" s="63"/>
    </row>
    <row r="96" spans="1:9" x14ac:dyDescent="0.25">
      <c r="A96" s="1"/>
      <c r="C96" s="6">
        <f t="shared" si="1"/>
        <v>25</v>
      </c>
      <c r="D96" s="5">
        <v>550</v>
      </c>
      <c r="E96" s="5">
        <v>1100</v>
      </c>
      <c r="G96" s="34"/>
      <c r="H96"/>
      <c r="I96" s="63"/>
    </row>
    <row r="97" spans="1:9" x14ac:dyDescent="0.25">
      <c r="A97" s="1"/>
      <c r="C97" s="6">
        <f t="shared" si="1"/>
        <v>26</v>
      </c>
      <c r="D97" s="5">
        <v>600</v>
      </c>
      <c r="E97" s="5">
        <v>1150</v>
      </c>
      <c r="G97" s="34"/>
      <c r="H97"/>
      <c r="I97" s="63"/>
    </row>
    <row r="98" spans="1:9" x14ac:dyDescent="0.25">
      <c r="A98" s="1"/>
      <c r="C98" s="6">
        <f t="shared" si="1"/>
        <v>27</v>
      </c>
      <c r="D98" s="5">
        <v>600</v>
      </c>
      <c r="E98" s="5">
        <v>1150</v>
      </c>
      <c r="G98" s="34"/>
      <c r="H98"/>
      <c r="I98" s="63"/>
    </row>
    <row r="99" spans="1:9" x14ac:dyDescent="0.25">
      <c r="A99" s="1"/>
      <c r="C99" s="6">
        <f t="shared" si="1"/>
        <v>28</v>
      </c>
      <c r="D99" s="5">
        <v>600</v>
      </c>
      <c r="E99" s="5">
        <v>1200</v>
      </c>
      <c r="G99" s="34"/>
      <c r="H99"/>
      <c r="I99" s="63"/>
    </row>
    <row r="100" spans="1:9" x14ac:dyDescent="0.25">
      <c r="A100" s="1"/>
      <c r="C100" s="6">
        <f t="shared" si="1"/>
        <v>29</v>
      </c>
      <c r="D100" s="5">
        <v>600</v>
      </c>
      <c r="E100" s="5">
        <v>1200</v>
      </c>
      <c r="G100" s="34"/>
      <c r="H100"/>
      <c r="I100" s="63"/>
    </row>
    <row r="101" spans="1:9" x14ac:dyDescent="0.25">
      <c r="A101" s="1"/>
      <c r="C101" s="6">
        <f t="shared" si="1"/>
        <v>30</v>
      </c>
      <c r="D101" s="5">
        <v>600</v>
      </c>
      <c r="E101" s="5">
        <v>1200</v>
      </c>
      <c r="G101" s="34"/>
      <c r="H101"/>
      <c r="I101" s="63"/>
    </row>
    <row r="102" spans="1:9" x14ac:dyDescent="0.25">
      <c r="A102" s="1"/>
      <c r="C102" s="6">
        <f t="shared" si="1"/>
        <v>31</v>
      </c>
      <c r="D102" s="5">
        <v>650</v>
      </c>
      <c r="E102" s="5">
        <v>1200</v>
      </c>
      <c r="G102" s="34"/>
      <c r="H102"/>
      <c r="I102" s="63"/>
    </row>
    <row r="103" spans="1:9" x14ac:dyDescent="0.25">
      <c r="A103" s="1"/>
      <c r="C103" s="6">
        <f t="shared" si="1"/>
        <v>32</v>
      </c>
      <c r="D103" s="5">
        <v>650</v>
      </c>
      <c r="E103" s="5">
        <v>1200</v>
      </c>
      <c r="G103" s="34"/>
      <c r="H103"/>
      <c r="I103" s="63"/>
    </row>
    <row r="104" spans="1:9" x14ac:dyDescent="0.25">
      <c r="A104" s="1"/>
      <c r="C104" s="6">
        <f t="shared" si="1"/>
        <v>33</v>
      </c>
      <c r="D104" s="5">
        <v>630</v>
      </c>
      <c r="E104" s="5">
        <v>1200</v>
      </c>
      <c r="G104" s="34"/>
      <c r="H104"/>
      <c r="I104" s="63"/>
    </row>
    <row r="105" spans="1:9" x14ac:dyDescent="0.25">
      <c r="A105" s="1"/>
      <c r="C105" s="6">
        <f t="shared" si="1"/>
        <v>34</v>
      </c>
      <c r="D105" s="5">
        <v>550</v>
      </c>
      <c r="E105" s="5">
        <v>1100</v>
      </c>
      <c r="G105" s="34"/>
      <c r="H105"/>
      <c r="I105" s="63"/>
    </row>
    <row r="106" spans="1:9" x14ac:dyDescent="0.25">
      <c r="A106" s="1"/>
      <c r="C106" s="6">
        <f t="shared" si="1"/>
        <v>35</v>
      </c>
      <c r="D106" s="5">
        <v>550</v>
      </c>
      <c r="E106" s="5">
        <v>1050</v>
      </c>
      <c r="G106" s="34"/>
      <c r="H106"/>
      <c r="I106" s="63"/>
    </row>
    <row r="107" spans="1:9" x14ac:dyDescent="0.25">
      <c r="A107" s="1"/>
      <c r="C107" s="6">
        <f t="shared" si="1"/>
        <v>36</v>
      </c>
      <c r="D107" s="5">
        <v>510</v>
      </c>
      <c r="E107" s="5">
        <v>1000</v>
      </c>
      <c r="G107" s="34"/>
      <c r="H107"/>
      <c r="I107" s="63"/>
    </row>
    <row r="108" spans="1:9" x14ac:dyDescent="0.25">
      <c r="A108" s="1"/>
      <c r="C108" s="6">
        <f t="shared" si="1"/>
        <v>37</v>
      </c>
      <c r="D108" s="5">
        <v>550</v>
      </c>
      <c r="E108" s="5">
        <v>1050</v>
      </c>
      <c r="G108" s="34"/>
      <c r="H108"/>
      <c r="I108" s="63"/>
    </row>
    <row r="109" spans="1:9" x14ac:dyDescent="0.25">
      <c r="A109" s="1"/>
      <c r="C109" s="6">
        <f t="shared" si="1"/>
        <v>38</v>
      </c>
      <c r="D109" s="5">
        <v>550</v>
      </c>
      <c r="E109" s="5">
        <v>1100</v>
      </c>
      <c r="G109" s="34"/>
      <c r="H109"/>
      <c r="I109" s="63"/>
    </row>
    <row r="110" spans="1:9" ht="15.75" customHeight="1" x14ac:dyDescent="0.25">
      <c r="A110" s="1"/>
      <c r="C110" s="6">
        <f t="shared" si="1"/>
        <v>39</v>
      </c>
      <c r="D110" s="5">
        <v>510</v>
      </c>
      <c r="E110" s="5">
        <v>1050</v>
      </c>
      <c r="G110" s="34"/>
      <c r="H110"/>
      <c r="I110" s="63"/>
    </row>
    <row r="111" spans="1:9" x14ac:dyDescent="0.25">
      <c r="A111" s="1"/>
      <c r="C111" s="6">
        <f t="shared" si="1"/>
        <v>40</v>
      </c>
      <c r="D111" s="5">
        <v>550</v>
      </c>
      <c r="E111" s="5">
        <v>1100</v>
      </c>
      <c r="G111" s="34"/>
      <c r="H111"/>
      <c r="I111" s="63"/>
    </row>
    <row r="112" spans="1:9" x14ac:dyDescent="0.25">
      <c r="A112" s="1"/>
      <c r="C112" s="6">
        <f t="shared" si="1"/>
        <v>41</v>
      </c>
      <c r="D112" s="5">
        <v>550</v>
      </c>
      <c r="E112" s="5">
        <v>1100</v>
      </c>
      <c r="G112" s="34"/>
      <c r="H112"/>
      <c r="I112" s="63"/>
    </row>
    <row r="113" spans="1:9" x14ac:dyDescent="0.25">
      <c r="A113" s="1"/>
      <c r="C113" s="6">
        <f t="shared" si="1"/>
        <v>42</v>
      </c>
      <c r="D113" s="5">
        <v>550</v>
      </c>
      <c r="E113" s="5">
        <v>1100</v>
      </c>
      <c r="G113" s="34"/>
      <c r="H113"/>
      <c r="I113" s="63"/>
    </row>
    <row r="114" spans="1:9" x14ac:dyDescent="0.25">
      <c r="A114" s="1"/>
      <c r="C114" s="6">
        <f t="shared" si="1"/>
        <v>43</v>
      </c>
      <c r="D114" s="5">
        <v>550</v>
      </c>
      <c r="E114" s="5">
        <v>1150</v>
      </c>
      <c r="G114" s="34"/>
      <c r="H114"/>
      <c r="I114" s="63"/>
    </row>
    <row r="115" spans="1:9" x14ac:dyDescent="0.25">
      <c r="A115" s="1"/>
      <c r="C115" s="6">
        <f t="shared" si="1"/>
        <v>44</v>
      </c>
      <c r="D115" s="5">
        <v>550</v>
      </c>
      <c r="E115" s="5">
        <v>1200</v>
      </c>
      <c r="G115" s="34"/>
      <c r="H115"/>
      <c r="I115" s="63"/>
    </row>
    <row r="116" spans="1:9" x14ac:dyDescent="0.25">
      <c r="A116" s="1"/>
      <c r="C116" s="6">
        <f t="shared" si="1"/>
        <v>45</v>
      </c>
      <c r="D116" s="5">
        <v>550</v>
      </c>
      <c r="E116" s="5">
        <v>1200</v>
      </c>
      <c r="G116" s="34"/>
      <c r="H116"/>
      <c r="I116" s="63"/>
    </row>
    <row r="117" spans="1:9" ht="18" customHeight="1" x14ac:dyDescent="0.25">
      <c r="A117" s="1"/>
      <c r="C117" s="6">
        <f t="shared" si="1"/>
        <v>46</v>
      </c>
      <c r="D117" s="5">
        <v>550</v>
      </c>
      <c r="E117" s="5">
        <v>1250</v>
      </c>
      <c r="G117" s="34"/>
      <c r="H117"/>
      <c r="I117" s="63"/>
    </row>
    <row r="118" spans="1:9" ht="18.75" customHeight="1" x14ac:dyDescent="0.25">
      <c r="A118" s="1"/>
      <c r="C118" s="6">
        <f t="shared" si="1"/>
        <v>47</v>
      </c>
      <c r="D118" s="5">
        <v>550</v>
      </c>
      <c r="E118" s="5">
        <v>1300</v>
      </c>
      <c r="G118" s="34"/>
      <c r="H118"/>
      <c r="I118" s="63"/>
    </row>
    <row r="119" spans="1:9" ht="20.25" customHeight="1" x14ac:dyDescent="0.25">
      <c r="A119" s="1"/>
      <c r="C119" s="6">
        <f t="shared" si="1"/>
        <v>48</v>
      </c>
      <c r="D119" s="5">
        <v>550</v>
      </c>
      <c r="E119" s="5">
        <v>1300</v>
      </c>
      <c r="G119" s="34"/>
      <c r="H119"/>
      <c r="I119" s="63"/>
    </row>
    <row r="120" spans="1:9" ht="21" customHeight="1" x14ac:dyDescent="0.25">
      <c r="A120" s="1"/>
      <c r="C120" s="6">
        <f t="shared" si="1"/>
        <v>49</v>
      </c>
      <c r="D120" s="5">
        <v>550</v>
      </c>
      <c r="E120" s="5">
        <v>1350</v>
      </c>
      <c r="G120" s="34"/>
      <c r="H120"/>
      <c r="I120" s="63"/>
    </row>
    <row r="121" spans="1:9" x14ac:dyDescent="0.25">
      <c r="A121" s="1"/>
      <c r="C121" s="6">
        <f t="shared" si="1"/>
        <v>50</v>
      </c>
      <c r="D121" s="5">
        <v>550</v>
      </c>
      <c r="E121" s="5">
        <v>1400</v>
      </c>
      <c r="G121" s="34"/>
      <c r="H121"/>
      <c r="I121" s="63"/>
    </row>
    <row r="122" spans="1:9" x14ac:dyDescent="0.25">
      <c r="A122" s="1"/>
      <c r="C122" s="6">
        <f t="shared" si="1"/>
        <v>51</v>
      </c>
      <c r="D122" s="5">
        <v>550</v>
      </c>
      <c r="E122" s="5">
        <v>1450</v>
      </c>
      <c r="G122" s="34"/>
      <c r="H122"/>
      <c r="I122" s="63"/>
    </row>
    <row r="123" spans="1:9" ht="15.75" customHeight="1" x14ac:dyDescent="0.25">
      <c r="A123" s="1"/>
      <c r="C123" s="10">
        <f t="shared" si="1"/>
        <v>52</v>
      </c>
      <c r="D123" s="5">
        <v>550</v>
      </c>
      <c r="E123" s="11">
        <v>1550</v>
      </c>
      <c r="G123" s="34"/>
      <c r="H123"/>
      <c r="I123" s="63"/>
    </row>
    <row r="124" spans="1:9" x14ac:dyDescent="0.25">
      <c r="A124" s="1"/>
      <c r="I124" s="35"/>
    </row>
    <row r="125" spans="1:9" ht="38.25" customHeight="1" x14ac:dyDescent="0.25">
      <c r="A125" s="1"/>
      <c r="I125" s="35"/>
    </row>
    <row r="126" spans="1:9" x14ac:dyDescent="0.25">
      <c r="A126" s="1"/>
      <c r="I126" s="35"/>
    </row>
    <row r="127" spans="1:9" x14ac:dyDescent="0.25">
      <c r="A127" s="1"/>
      <c r="I127" s="35"/>
    </row>
    <row r="128" spans="1:9" ht="15.75" customHeight="1" x14ac:dyDescent="0.25">
      <c r="A128" s="1"/>
      <c r="I128" s="35"/>
    </row>
    <row r="129" spans="1:9" x14ac:dyDescent="0.25">
      <c r="A129" s="1"/>
      <c r="I129" s="35"/>
    </row>
    <row r="130" spans="1:9" ht="15.75" customHeight="1" x14ac:dyDescent="0.25">
      <c r="A130" s="1"/>
      <c r="I130" s="35"/>
    </row>
    <row r="131" spans="1:9" x14ac:dyDescent="0.25">
      <c r="A131" s="1"/>
      <c r="I131" s="35"/>
    </row>
    <row r="132" spans="1:9" ht="15.75" customHeight="1" x14ac:dyDescent="0.25">
      <c r="A132" s="1"/>
      <c r="I132" s="35"/>
    </row>
    <row r="133" spans="1:9" x14ac:dyDescent="0.25">
      <c r="A133" s="1"/>
      <c r="I133" s="35"/>
    </row>
    <row r="134" spans="1:9" ht="29.25" customHeight="1" x14ac:dyDescent="0.25">
      <c r="A134" s="1"/>
      <c r="I134" s="35"/>
    </row>
    <row r="135" spans="1:9" x14ac:dyDescent="0.25">
      <c r="A135" s="1"/>
      <c r="I135" s="35"/>
    </row>
    <row r="136" spans="1:9" x14ac:dyDescent="0.25">
      <c r="A136" s="1"/>
      <c r="I136" s="35"/>
    </row>
    <row r="137" spans="1:9" ht="15.75" customHeight="1" x14ac:dyDescent="0.25">
      <c r="A137" s="1"/>
      <c r="I137" s="35"/>
    </row>
    <row r="138" spans="1:9" x14ac:dyDescent="0.25">
      <c r="A138" s="1"/>
      <c r="I138" s="35"/>
    </row>
    <row r="139" spans="1:9" x14ac:dyDescent="0.25">
      <c r="A139" s="1"/>
      <c r="I139" s="35"/>
    </row>
    <row r="140" spans="1:9" x14ac:dyDescent="0.25">
      <c r="A140" s="1"/>
      <c r="I140" s="35"/>
    </row>
    <row r="141" spans="1:9" x14ac:dyDescent="0.25">
      <c r="A141" s="1"/>
      <c r="I141" s="35"/>
    </row>
    <row r="142" spans="1:9" ht="18" customHeight="1" x14ac:dyDescent="0.25">
      <c r="A142" s="1"/>
      <c r="I142" s="35"/>
    </row>
    <row r="143" spans="1:9" x14ac:dyDescent="0.25">
      <c r="A143" s="1"/>
      <c r="I143" s="35"/>
    </row>
    <row r="144" spans="1:9" x14ac:dyDescent="0.25">
      <c r="A144" s="1"/>
      <c r="I144" s="35"/>
    </row>
    <row r="145" spans="1:9" x14ac:dyDescent="0.25">
      <c r="A145" s="1"/>
      <c r="I145" s="35"/>
    </row>
    <row r="146" spans="1:9" x14ac:dyDescent="0.25">
      <c r="A146" s="1"/>
      <c r="I146" s="35"/>
    </row>
    <row r="147" spans="1:9" ht="15.75" customHeight="1" x14ac:dyDescent="0.25">
      <c r="A147" s="1"/>
      <c r="I147" s="35"/>
    </row>
    <row r="148" spans="1:9" x14ac:dyDescent="0.25">
      <c r="A148" s="1"/>
      <c r="I148" s="35"/>
    </row>
    <row r="149" spans="1:9" x14ac:dyDescent="0.25">
      <c r="A149" s="1"/>
      <c r="I149" s="35"/>
    </row>
    <row r="150" spans="1:9" x14ac:dyDescent="0.25">
      <c r="A150" s="1"/>
      <c r="I150" s="35"/>
    </row>
    <row r="151" spans="1:9" x14ac:dyDescent="0.25">
      <c r="A151" s="1"/>
      <c r="I151" s="35"/>
    </row>
    <row r="152" spans="1:9" ht="15.75" customHeight="1" x14ac:dyDescent="0.25">
      <c r="A152" s="1"/>
      <c r="I152" s="35"/>
    </row>
    <row r="153" spans="1:9" ht="15.75" thickBot="1" x14ac:dyDescent="0.3">
      <c r="A153" s="1"/>
      <c r="I153" s="35"/>
    </row>
    <row r="154" spans="1:9" ht="15.75" thickBot="1" x14ac:dyDescent="0.3">
      <c r="A154" s="50" t="s">
        <v>106</v>
      </c>
      <c r="B154" s="163" t="s">
        <v>215</v>
      </c>
      <c r="C154" s="174"/>
      <c r="D154" s="174"/>
      <c r="E154" s="174"/>
      <c r="F154" s="174"/>
      <c r="G154" s="175"/>
      <c r="H154" s="162">
        <v>1150000</v>
      </c>
      <c r="I154" s="92" t="s">
        <v>26</v>
      </c>
    </row>
    <row r="155" spans="1:9" ht="15.75" thickBot="1" x14ac:dyDescent="0.3">
      <c r="A155" s="1"/>
      <c r="B155" s="38"/>
      <c r="C155" s="38"/>
      <c r="D155" s="38"/>
      <c r="E155" s="38"/>
      <c r="F155" s="38"/>
      <c r="G155" s="38"/>
      <c r="I155" s="35"/>
    </row>
    <row r="156" spans="1:9" ht="15.75" customHeight="1" thickBot="1" x14ac:dyDescent="0.3">
      <c r="A156" s="173" t="s">
        <v>224</v>
      </c>
      <c r="B156" s="174"/>
      <c r="C156" s="174"/>
      <c r="D156" s="174"/>
      <c r="E156" s="174"/>
      <c r="F156" s="174"/>
      <c r="G156" s="174"/>
      <c r="H156" s="175"/>
      <c r="I156" s="92" t="s">
        <v>26</v>
      </c>
    </row>
    <row r="157" spans="1:9" x14ac:dyDescent="0.25">
      <c r="A157" s="106"/>
      <c r="B157" s="38"/>
      <c r="C157" s="38"/>
      <c r="D157" s="38"/>
      <c r="E157" s="38"/>
      <c r="F157" s="38"/>
      <c r="G157" s="38"/>
      <c r="H157" s="38"/>
      <c r="I157" s="35"/>
    </row>
    <row r="158" spans="1:9" x14ac:dyDescent="0.25">
      <c r="A158" s="1"/>
      <c r="B158" s="38"/>
      <c r="C158" s="185">
        <f>'D-1'!C65:F65</f>
        <v>45321</v>
      </c>
      <c r="D158" s="190"/>
      <c r="E158" s="190"/>
      <c r="F158" s="186"/>
      <c r="G158" s="38"/>
      <c r="I158" s="35"/>
    </row>
    <row r="159" spans="1:9" x14ac:dyDescent="0.25">
      <c r="A159" s="1"/>
      <c r="B159" s="38"/>
      <c r="C159" s="101" t="s">
        <v>84</v>
      </c>
      <c r="D159" s="102" t="s">
        <v>225</v>
      </c>
      <c r="E159" s="102" t="s">
        <v>223</v>
      </c>
      <c r="F159" s="103" t="s">
        <v>226</v>
      </c>
      <c r="G159" s="38"/>
      <c r="I159" s="35"/>
    </row>
    <row r="160" spans="1:9" x14ac:dyDescent="0.25">
      <c r="A160" s="1"/>
      <c r="B160" s="38"/>
      <c r="C160" s="99">
        <v>1</v>
      </c>
      <c r="D160" s="104">
        <f>'D-1'!D67</f>
        <v>795.40149237999981</v>
      </c>
      <c r="E160" s="104">
        <f>'D-1'!E67</f>
        <v>99.902347030000016</v>
      </c>
      <c r="F160" s="104">
        <f>'D-1'!F67</f>
        <v>695.49914534999982</v>
      </c>
      <c r="G160" s="38"/>
      <c r="I160" s="35"/>
    </row>
    <row r="161" spans="1:9" x14ac:dyDescent="0.25">
      <c r="A161" s="1"/>
      <c r="B161" s="38"/>
      <c r="C161" s="99">
        <v>2</v>
      </c>
      <c r="D161" s="104">
        <f>'D-1'!D68</f>
        <v>708.32696866000003</v>
      </c>
      <c r="E161" s="104">
        <f>'D-1'!E68</f>
        <v>89.248855129999981</v>
      </c>
      <c r="F161" s="104">
        <f>'D-1'!F68</f>
        <v>619.07811353000011</v>
      </c>
      <c r="G161" s="38"/>
      <c r="I161" s="35"/>
    </row>
    <row r="162" spans="1:9" ht="15.75" customHeight="1" x14ac:dyDescent="0.25">
      <c r="A162" s="1"/>
      <c r="B162" s="38"/>
      <c r="C162" s="99">
        <v>3</v>
      </c>
      <c r="D162" s="104">
        <f>'D-1'!D69</f>
        <v>658.72094977999984</v>
      </c>
      <c r="E162" s="104">
        <f>'D-1'!E69</f>
        <v>80.231415909999981</v>
      </c>
      <c r="F162" s="104">
        <f>'D-1'!F69</f>
        <v>578.48953386999983</v>
      </c>
      <c r="G162" s="38"/>
      <c r="I162" s="35"/>
    </row>
    <row r="163" spans="1:9" x14ac:dyDescent="0.25">
      <c r="A163" s="1"/>
      <c r="B163" s="38"/>
      <c r="C163" s="99">
        <v>4</v>
      </c>
      <c r="D163" s="104">
        <f>'D-1'!D70</f>
        <v>652.36369307999962</v>
      </c>
      <c r="E163" s="104">
        <f>'D-1'!E70</f>
        <v>82.720741049999972</v>
      </c>
      <c r="F163" s="104">
        <f>'D-1'!F70</f>
        <v>569.64295202999961</v>
      </c>
      <c r="G163" s="38"/>
      <c r="I163" s="35"/>
    </row>
    <row r="164" spans="1:9" x14ac:dyDescent="0.25">
      <c r="A164" s="1"/>
      <c r="B164" s="38"/>
      <c r="C164" s="99">
        <v>5</v>
      </c>
      <c r="D164" s="104">
        <f>'D-1'!D71</f>
        <v>654.7590002999998</v>
      </c>
      <c r="E164" s="104">
        <f>'D-1'!E71</f>
        <v>82.086882529999997</v>
      </c>
      <c r="F164" s="104">
        <f>'D-1'!F71</f>
        <v>572.67211776999977</v>
      </c>
      <c r="G164" s="38"/>
      <c r="I164" s="35"/>
    </row>
    <row r="165" spans="1:9" x14ac:dyDescent="0.25">
      <c r="A165" s="1"/>
      <c r="B165" s="38"/>
      <c r="C165" s="99">
        <v>6</v>
      </c>
      <c r="D165" s="104">
        <f>'D-1'!D72</f>
        <v>733.46108318999961</v>
      </c>
      <c r="E165" s="104">
        <f>'D-1'!E72</f>
        <v>83.736921489999958</v>
      </c>
      <c r="F165" s="104">
        <f>'D-1'!F72</f>
        <v>649.72416169999963</v>
      </c>
      <c r="G165" s="38"/>
      <c r="I165" s="35"/>
    </row>
    <row r="166" spans="1:9" x14ac:dyDescent="0.25">
      <c r="A166" s="1"/>
      <c r="B166" s="38"/>
      <c r="C166" s="99">
        <v>7</v>
      </c>
      <c r="D166" s="104">
        <f>'D-1'!D73</f>
        <v>1095.1388300999997</v>
      </c>
      <c r="E166" s="104">
        <f>'D-1'!E73</f>
        <v>224.59860129999998</v>
      </c>
      <c r="F166" s="104">
        <f>'D-1'!F73</f>
        <v>870.5402287999998</v>
      </c>
      <c r="G166" s="38"/>
      <c r="I166" s="35"/>
    </row>
    <row r="167" spans="1:9" x14ac:dyDescent="0.25">
      <c r="A167" s="1"/>
      <c r="B167" s="38"/>
      <c r="C167" s="99">
        <v>8</v>
      </c>
      <c r="D167" s="104">
        <f>'D-1'!D74</f>
        <v>1434.6878405299997</v>
      </c>
      <c r="E167" s="104">
        <f>'D-1'!E74</f>
        <v>253.26679885999999</v>
      </c>
      <c r="F167" s="104">
        <f>'D-1'!F74</f>
        <v>1181.4210416699998</v>
      </c>
      <c r="G167" s="38"/>
      <c r="I167" s="35"/>
    </row>
    <row r="168" spans="1:9" x14ac:dyDescent="0.25">
      <c r="A168" s="1"/>
      <c r="B168" s="38"/>
      <c r="C168" s="99">
        <v>9</v>
      </c>
      <c r="D168" s="104">
        <f>'D-1'!D75</f>
        <v>1529.3147928100007</v>
      </c>
      <c r="E168" s="104">
        <f>'D-1'!E75</f>
        <v>269.84328700999998</v>
      </c>
      <c r="F168" s="104">
        <f>'D-1'!F75</f>
        <v>1259.4715058000006</v>
      </c>
      <c r="G168" s="38"/>
      <c r="I168" s="35"/>
    </row>
    <row r="169" spans="1:9" x14ac:dyDescent="0.25">
      <c r="A169" s="1"/>
      <c r="B169" s="38"/>
      <c r="C169" s="99">
        <v>10</v>
      </c>
      <c r="D169" s="104">
        <f>'D-1'!D76</f>
        <v>1537.3138513899992</v>
      </c>
      <c r="E169" s="104">
        <f>'D-1'!E76</f>
        <v>307.42340822999995</v>
      </c>
      <c r="F169" s="104">
        <f>'D-1'!F76</f>
        <v>1229.8904431599992</v>
      </c>
      <c r="G169" s="38"/>
      <c r="I169" s="35"/>
    </row>
    <row r="170" spans="1:9" x14ac:dyDescent="0.25">
      <c r="A170" s="1"/>
      <c r="B170" s="38"/>
      <c r="C170" s="99">
        <v>11</v>
      </c>
      <c r="D170" s="104">
        <f>'D-1'!D77</f>
        <v>1458.9591932200001</v>
      </c>
      <c r="E170" s="104">
        <f>'D-1'!E77</f>
        <v>293.46475293999998</v>
      </c>
      <c r="F170" s="104">
        <f>'D-1'!F77</f>
        <v>1165.4944402800002</v>
      </c>
      <c r="G170" s="38"/>
      <c r="I170" s="35"/>
    </row>
    <row r="171" spans="1:9" x14ac:dyDescent="0.25">
      <c r="A171" s="1"/>
      <c r="B171" s="38"/>
      <c r="C171" s="99">
        <v>12</v>
      </c>
      <c r="D171" s="104">
        <f>'D-1'!D78</f>
        <v>1336.5422239600002</v>
      </c>
      <c r="E171" s="104">
        <f>'D-1'!E78</f>
        <v>221.72374285999996</v>
      </c>
      <c r="F171" s="104">
        <f>'D-1'!F78</f>
        <v>1114.8184811000003</v>
      </c>
      <c r="G171" s="38"/>
      <c r="I171" s="35"/>
    </row>
    <row r="172" spans="1:9" ht="15.75" customHeight="1" x14ac:dyDescent="0.25">
      <c r="A172" s="1"/>
      <c r="B172" s="38"/>
      <c r="C172" s="99">
        <v>13</v>
      </c>
      <c r="D172" s="104">
        <f>'D-1'!D79</f>
        <v>1221.5948509799998</v>
      </c>
      <c r="E172" s="104">
        <f>'D-1'!E79</f>
        <v>136.07945550999997</v>
      </c>
      <c r="F172" s="104">
        <f>'D-1'!F79</f>
        <v>1085.5153954699999</v>
      </c>
      <c r="G172" s="38"/>
      <c r="I172" s="35"/>
    </row>
    <row r="173" spans="1:9" ht="15.75" customHeight="1" x14ac:dyDescent="0.25">
      <c r="A173" s="1"/>
      <c r="B173" s="38"/>
      <c r="C173" s="99">
        <v>14</v>
      </c>
      <c r="D173" s="104">
        <f>'D-1'!D80</f>
        <v>1254.6376879399995</v>
      </c>
      <c r="E173" s="104">
        <f>'D-1'!E80</f>
        <v>141.28606240999997</v>
      </c>
      <c r="F173" s="104">
        <f>'D-1'!F80</f>
        <v>1113.3516255299996</v>
      </c>
      <c r="G173" s="38"/>
      <c r="I173" s="35"/>
    </row>
    <row r="174" spans="1:9" ht="15.75" customHeight="1" x14ac:dyDescent="0.25">
      <c r="A174" s="1"/>
      <c r="B174" s="38"/>
      <c r="C174" s="99">
        <v>15</v>
      </c>
      <c r="D174" s="104">
        <f>'D-1'!D81</f>
        <v>1333.0693474199998</v>
      </c>
      <c r="E174" s="104">
        <f>'D-1'!E81</f>
        <v>183.06794747999999</v>
      </c>
      <c r="F174" s="104">
        <f>'D-1'!F81</f>
        <v>1150.0013999399998</v>
      </c>
      <c r="G174" s="38"/>
      <c r="I174" s="35"/>
    </row>
    <row r="175" spans="1:9" ht="15.75" customHeight="1" x14ac:dyDescent="0.25">
      <c r="A175" s="1"/>
      <c r="B175" s="38"/>
      <c r="C175" s="99">
        <v>16</v>
      </c>
      <c r="D175" s="104">
        <f>'D-1'!D82</f>
        <v>1415.6719710400002</v>
      </c>
      <c r="E175" s="104">
        <f>'D-1'!E82</f>
        <v>222.86493947</v>
      </c>
      <c r="F175" s="104">
        <f>'D-1'!F82</f>
        <v>1192.8070315700002</v>
      </c>
      <c r="G175" s="38"/>
      <c r="I175" s="35"/>
    </row>
    <row r="176" spans="1:9" ht="15.75" customHeight="1" x14ac:dyDescent="0.25">
      <c r="A176" s="1"/>
      <c r="B176" s="38"/>
      <c r="C176" s="99">
        <v>17</v>
      </c>
      <c r="D176" s="104">
        <f>'D-1'!D83</f>
        <v>1591.476025779999</v>
      </c>
      <c r="E176" s="104">
        <f>'D-1'!E83</f>
        <v>318.70375401999996</v>
      </c>
      <c r="F176" s="104">
        <f>'D-1'!F83</f>
        <v>1272.7722717599991</v>
      </c>
      <c r="G176" s="38"/>
      <c r="I176" s="35"/>
    </row>
    <row r="177" spans="1:9" ht="15.75" customHeight="1" x14ac:dyDescent="0.25">
      <c r="A177" s="1"/>
      <c r="B177" s="38"/>
      <c r="C177" s="99">
        <v>18</v>
      </c>
      <c r="D177" s="104">
        <f>'D-1'!D84</f>
        <v>1768.2300198199998</v>
      </c>
      <c r="E177" s="104">
        <f>'D-1'!E84</f>
        <v>327.83634929999999</v>
      </c>
      <c r="F177" s="104">
        <f>'D-1'!F84</f>
        <v>1440.3936705199999</v>
      </c>
      <c r="G177" s="38"/>
      <c r="I177" s="35"/>
    </row>
    <row r="178" spans="1:9" ht="15.75" customHeight="1" x14ac:dyDescent="0.25">
      <c r="A178" s="1"/>
      <c r="B178" s="38"/>
      <c r="C178" s="99">
        <v>19</v>
      </c>
      <c r="D178" s="104">
        <f>'D-1'!D85</f>
        <v>1835.6415972900002</v>
      </c>
      <c r="E178" s="104">
        <f>'D-1'!E85</f>
        <v>331.89223943000002</v>
      </c>
      <c r="F178" s="104">
        <f>'D-1'!F85</f>
        <v>1503.7493578600001</v>
      </c>
      <c r="G178" s="38"/>
      <c r="I178" s="35"/>
    </row>
    <row r="179" spans="1:9" ht="15.75" customHeight="1" x14ac:dyDescent="0.25">
      <c r="A179" s="1"/>
      <c r="B179" s="38"/>
      <c r="C179" s="99">
        <v>20</v>
      </c>
      <c r="D179" s="104">
        <f>'D-1'!D86</f>
        <v>1821.10968082</v>
      </c>
      <c r="E179" s="104">
        <f>'D-1'!E86</f>
        <v>323.27583904000005</v>
      </c>
      <c r="F179" s="104">
        <f>'D-1'!F86</f>
        <v>1497.8338417800001</v>
      </c>
      <c r="G179" s="38"/>
      <c r="I179" s="35"/>
    </row>
    <row r="180" spans="1:9" ht="14.25" customHeight="1" x14ac:dyDescent="0.25">
      <c r="A180" s="1"/>
      <c r="B180" s="38"/>
      <c r="C180" s="99">
        <v>21</v>
      </c>
      <c r="D180" s="104">
        <f>'D-1'!D87</f>
        <v>1770.72491167</v>
      </c>
      <c r="E180" s="104">
        <f>'D-1'!E87</f>
        <v>306.21622546000003</v>
      </c>
      <c r="F180" s="104">
        <f>'D-1'!F87</f>
        <v>1464.50868621</v>
      </c>
      <c r="G180" s="38"/>
      <c r="I180" s="35"/>
    </row>
    <row r="181" spans="1:9" x14ac:dyDescent="0.25">
      <c r="A181" s="1"/>
      <c r="B181" s="38"/>
      <c r="C181" s="99">
        <v>22</v>
      </c>
      <c r="D181" s="104">
        <f>'D-1'!D88</f>
        <v>1641.6114719600007</v>
      </c>
      <c r="E181" s="104">
        <f>'D-1'!E88</f>
        <v>303.38951376</v>
      </c>
      <c r="F181" s="104">
        <f>'D-1'!F88</f>
        <v>1338.2219582000007</v>
      </c>
      <c r="G181" s="38"/>
      <c r="I181" s="35"/>
    </row>
    <row r="182" spans="1:9" ht="15.75" customHeight="1" x14ac:dyDescent="0.25">
      <c r="A182" s="1"/>
      <c r="B182" s="38"/>
      <c r="C182" s="99">
        <v>23</v>
      </c>
      <c r="D182" s="104">
        <f>'D-1'!D89</f>
        <v>1458.3674734799995</v>
      </c>
      <c r="E182" s="104">
        <f>'D-1'!E89</f>
        <v>308.08115788000003</v>
      </c>
      <c r="F182" s="104">
        <f>'D-1'!F89</f>
        <v>1150.2863155999994</v>
      </c>
      <c r="G182" s="38"/>
      <c r="I182" s="35"/>
    </row>
    <row r="183" spans="1:9" x14ac:dyDescent="0.25">
      <c r="A183" s="1"/>
      <c r="B183" s="38"/>
      <c r="C183" s="100">
        <v>24</v>
      </c>
      <c r="D183" s="104">
        <f>'D-1'!D90</f>
        <v>1277.5273888800004</v>
      </c>
      <c r="E183" s="104">
        <f>'D-1'!E90</f>
        <v>331.42362248000001</v>
      </c>
      <c r="F183" s="104">
        <f>'D-1'!F90</f>
        <v>946.1037664000005</v>
      </c>
      <c r="G183" s="38"/>
      <c r="I183" s="35"/>
    </row>
    <row r="184" spans="1:9" x14ac:dyDescent="0.25">
      <c r="A184" s="1"/>
      <c r="B184" s="38"/>
      <c r="C184" s="34"/>
      <c r="D184" s="109"/>
      <c r="E184" s="109"/>
      <c r="F184" s="109"/>
      <c r="G184" s="38"/>
      <c r="I184" s="35"/>
    </row>
    <row r="185" spans="1:9" x14ac:dyDescent="0.25">
      <c r="A185" s="1"/>
      <c r="B185" s="38"/>
      <c r="C185" s="34"/>
      <c r="D185" s="109"/>
      <c r="E185" s="109"/>
      <c r="F185" s="109"/>
      <c r="G185" s="38"/>
      <c r="I185" s="35"/>
    </row>
    <row r="186" spans="1:9" x14ac:dyDescent="0.25">
      <c r="A186" s="1"/>
      <c r="B186" s="38"/>
      <c r="C186" s="34"/>
      <c r="D186" s="109"/>
      <c r="E186" s="109"/>
      <c r="F186" s="109"/>
      <c r="G186" s="38"/>
      <c r="I186" s="35"/>
    </row>
    <row r="187" spans="1:9" x14ac:dyDescent="0.25">
      <c r="A187" s="1"/>
      <c r="B187" s="38"/>
      <c r="C187" s="34"/>
      <c r="D187" s="109"/>
      <c r="E187" s="109"/>
      <c r="F187" s="109"/>
      <c r="G187" s="38"/>
      <c r="I187" s="35"/>
    </row>
    <row r="188" spans="1:9" x14ac:dyDescent="0.25">
      <c r="A188" s="1"/>
      <c r="B188" s="38"/>
      <c r="C188" s="34"/>
      <c r="D188" s="109"/>
      <c r="E188" s="109"/>
      <c r="F188" s="109"/>
      <c r="G188" s="38"/>
      <c r="I188" s="35"/>
    </row>
    <row r="189" spans="1:9" x14ac:dyDescent="0.25">
      <c r="A189" s="1"/>
      <c r="B189" s="38"/>
      <c r="C189" s="34"/>
      <c r="D189" s="109"/>
      <c r="E189" s="109"/>
      <c r="F189" s="109"/>
      <c r="G189" s="38"/>
      <c r="I189" s="35"/>
    </row>
    <row r="190" spans="1:9" x14ac:dyDescent="0.25">
      <c r="A190" s="1"/>
      <c r="B190" s="38"/>
      <c r="C190" s="34"/>
      <c r="D190" s="109"/>
      <c r="E190" s="109"/>
      <c r="F190" s="109"/>
      <c r="G190" s="38"/>
      <c r="I190" s="35"/>
    </row>
    <row r="191" spans="1:9" x14ac:dyDescent="0.25">
      <c r="A191" s="1"/>
      <c r="B191" s="38"/>
      <c r="C191" s="34"/>
      <c r="D191" s="109"/>
      <c r="E191" s="109"/>
      <c r="F191" s="109"/>
      <c r="G191" s="38"/>
      <c r="I191" s="35"/>
    </row>
    <row r="192" spans="1:9" ht="15.75" customHeight="1" x14ac:dyDescent="0.25">
      <c r="A192" s="1"/>
      <c r="B192" s="38"/>
      <c r="C192" s="34"/>
      <c r="D192" s="109"/>
      <c r="E192" s="109"/>
      <c r="F192" s="109"/>
      <c r="G192" s="38"/>
      <c r="I192" s="35"/>
    </row>
    <row r="193" spans="1:9" x14ac:dyDescent="0.25">
      <c r="A193" s="1"/>
      <c r="B193" s="38"/>
      <c r="C193" s="34"/>
      <c r="D193" s="109"/>
      <c r="E193" s="109"/>
      <c r="F193" s="109"/>
      <c r="G193" s="38"/>
      <c r="I193" s="35"/>
    </row>
    <row r="194" spans="1:9" x14ac:dyDescent="0.25">
      <c r="A194" s="1"/>
      <c r="B194" s="38"/>
      <c r="C194" s="34"/>
      <c r="D194" s="109"/>
      <c r="E194" s="109"/>
      <c r="F194" s="109"/>
      <c r="G194" s="38"/>
      <c r="I194" s="35"/>
    </row>
    <row r="195" spans="1:9" x14ac:dyDescent="0.25">
      <c r="A195" s="1"/>
      <c r="B195" s="38"/>
      <c r="C195" s="34"/>
      <c r="D195" s="109"/>
      <c r="E195" s="109"/>
      <c r="F195" s="109"/>
      <c r="G195" s="38"/>
      <c r="I195" s="35"/>
    </row>
    <row r="196" spans="1:9" x14ac:dyDescent="0.25">
      <c r="A196" s="1"/>
      <c r="B196" s="38"/>
      <c r="C196" s="34"/>
      <c r="D196" s="109"/>
      <c r="E196" s="109"/>
      <c r="F196" s="109"/>
      <c r="G196" s="38"/>
      <c r="I196" s="35"/>
    </row>
    <row r="197" spans="1:9" x14ac:dyDescent="0.25">
      <c r="A197" s="1"/>
      <c r="B197" s="38"/>
      <c r="C197" s="34"/>
      <c r="D197" s="109"/>
      <c r="E197" s="109"/>
      <c r="F197" s="109"/>
      <c r="G197" s="38"/>
      <c r="I197" s="35"/>
    </row>
    <row r="198" spans="1:9" x14ac:dyDescent="0.25">
      <c r="A198" s="1"/>
      <c r="B198" s="38"/>
      <c r="C198" s="34"/>
      <c r="D198" s="109"/>
      <c r="E198" s="109"/>
      <c r="F198" s="109"/>
      <c r="G198" s="38"/>
      <c r="I198" s="35"/>
    </row>
    <row r="199" spans="1:9" x14ac:dyDescent="0.25">
      <c r="A199" s="1"/>
      <c r="B199" s="38"/>
      <c r="C199" s="34"/>
      <c r="D199" s="109"/>
      <c r="E199" s="109"/>
      <c r="F199" s="109"/>
      <c r="G199" s="38"/>
      <c r="I199" s="35"/>
    </row>
    <row r="200" spans="1:9" x14ac:dyDescent="0.25">
      <c r="A200" s="1"/>
      <c r="B200" s="38"/>
      <c r="C200" s="34"/>
      <c r="D200" s="109"/>
      <c r="E200" s="109"/>
      <c r="F200" s="109"/>
      <c r="G200" s="38"/>
      <c r="I200" s="35"/>
    </row>
    <row r="201" spans="1:9" x14ac:dyDescent="0.25">
      <c r="A201" s="1"/>
      <c r="B201" s="38"/>
      <c r="C201" s="34"/>
      <c r="D201" s="109"/>
      <c r="E201" s="109"/>
      <c r="F201" s="109"/>
      <c r="G201" s="38"/>
      <c r="I201" s="35"/>
    </row>
    <row r="202" spans="1:9" ht="15.75" customHeight="1" x14ac:dyDescent="0.25">
      <c r="A202" s="1"/>
      <c r="B202" s="38"/>
      <c r="C202" s="34"/>
      <c r="D202" s="109"/>
      <c r="E202" s="109"/>
      <c r="F202" s="109"/>
      <c r="G202" s="38"/>
      <c r="I202" s="35"/>
    </row>
    <row r="203" spans="1:9" ht="15.75" customHeight="1" x14ac:dyDescent="0.25">
      <c r="A203" s="1"/>
      <c r="B203" s="38"/>
      <c r="C203" s="34"/>
      <c r="D203" s="109"/>
      <c r="E203" s="109"/>
      <c r="F203" s="109"/>
      <c r="G203" s="38"/>
      <c r="I203" s="35"/>
    </row>
    <row r="204" spans="1:9" ht="15.75" customHeight="1" x14ac:dyDescent="0.25">
      <c r="A204" s="1"/>
      <c r="B204" s="38"/>
      <c r="C204" s="34"/>
      <c r="D204" s="109"/>
      <c r="E204" s="109"/>
      <c r="F204" s="109"/>
      <c r="G204" s="38"/>
      <c r="I204" s="35"/>
    </row>
    <row r="205" spans="1:9" ht="15.75" customHeight="1" x14ac:dyDescent="0.25">
      <c r="A205" s="1"/>
      <c r="B205" s="38"/>
      <c r="C205" s="34"/>
      <c r="D205" s="109"/>
      <c r="E205" s="109"/>
      <c r="F205" s="109"/>
      <c r="G205" s="38"/>
      <c r="I205" s="35"/>
    </row>
    <row r="206" spans="1:9" ht="15.75" customHeight="1" x14ac:dyDescent="0.25">
      <c r="A206" s="1"/>
      <c r="B206" s="38"/>
      <c r="C206" s="34"/>
      <c r="D206" s="109"/>
      <c r="E206" s="109"/>
      <c r="F206" s="109"/>
      <c r="G206" s="38"/>
      <c r="I206" s="35"/>
    </row>
    <row r="207" spans="1:9" ht="15.75" customHeight="1" x14ac:dyDescent="0.25">
      <c r="A207" s="1"/>
      <c r="B207" s="38"/>
      <c r="C207" s="34"/>
      <c r="D207" s="109"/>
      <c r="E207" s="109"/>
      <c r="F207" s="109"/>
      <c r="G207" s="38"/>
      <c r="I207" s="35"/>
    </row>
    <row r="208" spans="1:9" ht="15.75" customHeight="1" x14ac:dyDescent="0.25">
      <c r="A208" s="1"/>
      <c r="B208" s="38"/>
      <c r="C208" s="34"/>
      <c r="D208" s="109"/>
      <c r="E208" s="109"/>
      <c r="F208" s="109"/>
      <c r="G208" s="38"/>
      <c r="I208" s="35"/>
    </row>
    <row r="209" spans="1:9" ht="15.75" customHeight="1" x14ac:dyDescent="0.25">
      <c r="A209" s="1"/>
      <c r="B209" s="38"/>
      <c r="C209" s="34"/>
      <c r="D209" s="109"/>
      <c r="E209" s="109"/>
      <c r="F209" s="109"/>
      <c r="G209" s="38"/>
      <c r="I209" s="35"/>
    </row>
    <row r="210" spans="1:9" ht="15.75" customHeight="1" x14ac:dyDescent="0.25">
      <c r="A210" s="1"/>
      <c r="B210" s="38"/>
      <c r="C210" s="34"/>
      <c r="D210" s="109"/>
      <c r="E210" s="109"/>
      <c r="F210" s="109"/>
      <c r="G210" s="38"/>
      <c r="I210" s="35"/>
    </row>
    <row r="211" spans="1:9" ht="15.75" customHeight="1" x14ac:dyDescent="0.25">
      <c r="A211" s="1"/>
      <c r="B211" s="38"/>
      <c r="C211" s="34"/>
      <c r="D211" s="109"/>
      <c r="E211" s="109"/>
      <c r="F211" s="109"/>
      <c r="G211" s="38"/>
      <c r="I211" s="35"/>
    </row>
    <row r="212" spans="1:9" ht="15.75" thickBot="1" x14ac:dyDescent="0.3">
      <c r="A212" s="1"/>
      <c r="B212" s="38"/>
      <c r="C212" s="38"/>
      <c r="D212" s="38"/>
      <c r="E212" s="38"/>
      <c r="F212" s="38"/>
      <c r="G212" s="38"/>
      <c r="I212" s="35"/>
    </row>
    <row r="213" spans="1:9" ht="15.75" customHeight="1" thickBot="1" x14ac:dyDescent="0.3">
      <c r="A213" s="73" t="s">
        <v>109</v>
      </c>
      <c r="B213" s="163" t="s">
        <v>3</v>
      </c>
      <c r="C213" s="174"/>
      <c r="D213" s="174"/>
      <c r="E213" s="174"/>
      <c r="F213" s="174"/>
      <c r="G213" s="174"/>
      <c r="H213" s="174"/>
      <c r="I213" s="175"/>
    </row>
    <row r="214" spans="1:9" x14ac:dyDescent="0.25">
      <c r="A214" s="1"/>
      <c r="I214" s="35"/>
    </row>
    <row r="215" spans="1:9" ht="30" x14ac:dyDescent="0.25">
      <c r="A215" s="1"/>
      <c r="B215" s="13" t="s">
        <v>71</v>
      </c>
      <c r="C215" s="14" t="s">
        <v>72</v>
      </c>
      <c r="D215" s="14" t="s">
        <v>73</v>
      </c>
      <c r="E215" s="14" t="s">
        <v>77</v>
      </c>
      <c r="F215" s="14" t="s">
        <v>76</v>
      </c>
      <c r="G215" s="15" t="s">
        <v>75</v>
      </c>
      <c r="I215" s="35"/>
    </row>
    <row r="216" spans="1:9" x14ac:dyDescent="0.25">
      <c r="A216" s="1"/>
      <c r="B216" s="120" t="s">
        <v>360</v>
      </c>
      <c r="C216" s="154">
        <v>45362</v>
      </c>
      <c r="D216" s="154">
        <v>45364</v>
      </c>
      <c r="E216" s="119"/>
      <c r="F216" s="119"/>
      <c r="G216" s="119" t="s">
        <v>365</v>
      </c>
      <c r="I216" s="35"/>
    </row>
    <row r="217" spans="1:9" x14ac:dyDescent="0.25">
      <c r="A217" s="1"/>
      <c r="B217" s="120" t="s">
        <v>361</v>
      </c>
      <c r="C217" s="154">
        <v>45550</v>
      </c>
      <c r="D217" s="154">
        <v>45570</v>
      </c>
      <c r="E217" s="119"/>
      <c r="F217" s="119"/>
      <c r="G217" s="119" t="s">
        <v>365</v>
      </c>
      <c r="I217" s="35"/>
    </row>
    <row r="218" spans="1:9" x14ac:dyDescent="0.25">
      <c r="A218" s="1"/>
      <c r="B218" s="120" t="s">
        <v>362</v>
      </c>
      <c r="C218" s="154">
        <v>45419</v>
      </c>
      <c r="D218" s="154">
        <v>45420</v>
      </c>
      <c r="E218" s="119"/>
      <c r="F218" s="119"/>
      <c r="G218" s="119" t="s">
        <v>365</v>
      </c>
      <c r="I218" s="35"/>
    </row>
    <row r="219" spans="1:9" x14ac:dyDescent="0.25">
      <c r="A219" s="1"/>
      <c r="B219" s="120" t="s">
        <v>362</v>
      </c>
      <c r="C219" s="154">
        <v>45582</v>
      </c>
      <c r="D219" s="154">
        <v>45583</v>
      </c>
      <c r="E219" s="119"/>
      <c r="F219" s="119"/>
      <c r="G219" s="119" t="s">
        <v>365</v>
      </c>
      <c r="I219" s="35"/>
    </row>
    <row r="220" spans="1:9" x14ac:dyDescent="0.25">
      <c r="A220" s="1"/>
      <c r="B220" s="120" t="s">
        <v>363</v>
      </c>
      <c r="C220" s="154">
        <v>45385</v>
      </c>
      <c r="D220" s="154">
        <v>45386</v>
      </c>
      <c r="E220" s="119"/>
      <c r="F220" s="119"/>
      <c r="G220" s="119" t="s">
        <v>365</v>
      </c>
      <c r="I220" s="35"/>
    </row>
    <row r="221" spans="1:9" x14ac:dyDescent="0.25">
      <c r="A221" s="1"/>
      <c r="B221" s="121" t="s">
        <v>363</v>
      </c>
      <c r="C221" s="154">
        <v>45526</v>
      </c>
      <c r="D221" s="154">
        <v>45527</v>
      </c>
      <c r="E221" s="122"/>
      <c r="F221" s="122"/>
      <c r="G221" s="119" t="s">
        <v>365</v>
      </c>
      <c r="I221" s="35"/>
    </row>
    <row r="222" spans="1:9" x14ac:dyDescent="0.25">
      <c r="A222" s="1"/>
      <c r="B222" s="120" t="s">
        <v>364</v>
      </c>
      <c r="C222" s="154">
        <v>45400</v>
      </c>
      <c r="D222" s="154">
        <v>45401</v>
      </c>
      <c r="E222" s="119"/>
      <c r="F222" s="119"/>
      <c r="G222" s="119" t="s">
        <v>365</v>
      </c>
      <c r="I222" s="35"/>
    </row>
    <row r="223" spans="1:9" ht="15.75" customHeight="1" x14ac:dyDescent="0.25">
      <c r="A223" s="1"/>
      <c r="B223" s="121" t="s">
        <v>364</v>
      </c>
      <c r="C223" s="154">
        <v>45593</v>
      </c>
      <c r="D223" s="154">
        <v>45604</v>
      </c>
      <c r="E223" s="122"/>
      <c r="F223" s="122"/>
      <c r="G223" s="119" t="s">
        <v>365</v>
      </c>
      <c r="I223" s="35"/>
    </row>
    <row r="224" spans="1:9" x14ac:dyDescent="0.25">
      <c r="A224" s="1"/>
      <c r="I224" s="35"/>
    </row>
    <row r="225" spans="1:9" ht="15.75" thickBot="1" x14ac:dyDescent="0.3">
      <c r="A225" s="1"/>
      <c r="I225" s="35"/>
    </row>
    <row r="226" spans="1:9" ht="15.75" customHeight="1" thickBot="1" x14ac:dyDescent="0.3">
      <c r="A226" s="60" t="s">
        <v>110</v>
      </c>
      <c r="B226" s="163" t="s">
        <v>30</v>
      </c>
      <c r="C226" s="174"/>
      <c r="D226" s="174"/>
      <c r="E226" s="174"/>
      <c r="F226" s="174"/>
      <c r="G226" s="174"/>
      <c r="H226" s="174"/>
      <c r="I226" s="175"/>
    </row>
    <row r="227" spans="1:9" x14ac:dyDescent="0.25">
      <c r="A227" s="1"/>
      <c r="I227" s="35"/>
    </row>
    <row r="228" spans="1:9" ht="30" x14ac:dyDescent="0.25">
      <c r="A228" s="16"/>
      <c r="B228" s="13" t="s">
        <v>71</v>
      </c>
      <c r="C228" s="14" t="s">
        <v>72</v>
      </c>
      <c r="D228" s="14" t="s">
        <v>73</v>
      </c>
      <c r="E228" s="14" t="s">
        <v>74</v>
      </c>
      <c r="F228" s="14" t="s">
        <v>76</v>
      </c>
      <c r="G228" s="15" t="s">
        <v>75</v>
      </c>
      <c r="I228" s="35"/>
    </row>
    <row r="229" spans="1:9" x14ac:dyDescent="0.25">
      <c r="A229" s="16"/>
      <c r="B229" s="6" t="s">
        <v>31</v>
      </c>
      <c r="C229" s="5" t="s">
        <v>31</v>
      </c>
      <c r="D229" s="5" t="s">
        <v>31</v>
      </c>
      <c r="E229" s="5" t="s">
        <v>31</v>
      </c>
      <c r="F229" s="5" t="s">
        <v>31</v>
      </c>
      <c r="G229" s="7" t="s">
        <v>31</v>
      </c>
      <c r="I229" s="35"/>
    </row>
    <row r="230" spans="1:9" ht="15.75" thickBot="1" x14ac:dyDescent="0.3">
      <c r="A230" s="23"/>
      <c r="B230" s="24"/>
      <c r="C230" s="24"/>
      <c r="D230" s="24"/>
      <c r="E230" s="24"/>
      <c r="F230" s="24"/>
      <c r="G230" s="24"/>
      <c r="H230" s="36"/>
      <c r="I230" s="37"/>
    </row>
    <row r="231" spans="1:9" ht="15.75" customHeight="1" thickBot="1" x14ac:dyDescent="0.3">
      <c r="A231" s="160" t="s">
        <v>107</v>
      </c>
      <c r="B231" s="163" t="s">
        <v>4</v>
      </c>
      <c r="C231" s="174"/>
      <c r="D231" s="174"/>
      <c r="E231" s="174"/>
      <c r="F231" s="174"/>
      <c r="G231" s="175"/>
      <c r="H231" s="178" t="s">
        <v>31</v>
      </c>
      <c r="I231" s="92"/>
    </row>
    <row r="232" spans="1:9" ht="15.75" thickBot="1" x14ac:dyDescent="0.3">
      <c r="A232" s="1"/>
      <c r="I232" s="35"/>
    </row>
    <row r="233" spans="1:9" ht="15.75" customHeight="1" thickBot="1" x14ac:dyDescent="0.3">
      <c r="A233" s="50" t="s">
        <v>108</v>
      </c>
      <c r="B233" s="163" t="s">
        <v>5</v>
      </c>
      <c r="C233" s="174"/>
      <c r="D233" s="174"/>
      <c r="E233" s="174"/>
      <c r="F233" s="174"/>
      <c r="G233" s="175"/>
      <c r="H233" s="178" t="s">
        <v>31</v>
      </c>
      <c r="I233" s="92"/>
    </row>
    <row r="234" spans="1:9" ht="15.75" thickBot="1" x14ac:dyDescent="0.3">
      <c r="A234" s="1"/>
      <c r="I234" s="35"/>
    </row>
    <row r="235" spans="1:9" ht="15.75" customHeight="1" thickBot="1" x14ac:dyDescent="0.3">
      <c r="A235" s="50" t="s">
        <v>99</v>
      </c>
      <c r="B235" s="196" t="s">
        <v>6</v>
      </c>
      <c r="C235" s="180"/>
      <c r="D235" s="180"/>
      <c r="E235" s="180"/>
      <c r="F235" s="180"/>
      <c r="G235" s="180"/>
      <c r="H235" s="180"/>
      <c r="I235" s="181"/>
    </row>
    <row r="236" spans="1:9" x14ac:dyDescent="0.25">
      <c r="A236" s="1"/>
      <c r="I236" s="35"/>
    </row>
    <row r="237" spans="1:9" ht="30" x14ac:dyDescent="0.25">
      <c r="A237" s="1"/>
      <c r="B237" s="17" t="s">
        <v>71</v>
      </c>
      <c r="C237" s="18" t="s">
        <v>77</v>
      </c>
      <c r="D237" s="18" t="s">
        <v>78</v>
      </c>
      <c r="E237" s="18" t="s">
        <v>79</v>
      </c>
      <c r="F237" s="18" t="s">
        <v>75</v>
      </c>
      <c r="G237" s="19" t="s">
        <v>80</v>
      </c>
      <c r="I237" s="35"/>
    </row>
    <row r="238" spans="1:9" x14ac:dyDescent="0.25">
      <c r="A238" s="1"/>
      <c r="B238" s="20"/>
      <c r="C238" s="21"/>
      <c r="D238" s="21"/>
      <c r="E238" s="21"/>
      <c r="F238" s="21"/>
      <c r="G238" s="22"/>
      <c r="I238" s="35"/>
    </row>
    <row r="239" spans="1:9" ht="15.75" thickBot="1" x14ac:dyDescent="0.3">
      <c r="A239" s="23"/>
      <c r="B239" s="24"/>
      <c r="C239" s="24"/>
      <c r="D239" s="24"/>
      <c r="E239" s="24"/>
      <c r="F239" s="24"/>
      <c r="G239" s="24"/>
      <c r="H239" s="36"/>
      <c r="I239" s="37"/>
    </row>
    <row r="240" spans="1:9" ht="15.75" customHeight="1" thickBot="1" x14ac:dyDescent="0.3">
      <c r="A240" s="160" t="s">
        <v>157</v>
      </c>
      <c r="B240" s="196" t="s">
        <v>7</v>
      </c>
      <c r="C240" s="180"/>
      <c r="D240" s="180"/>
      <c r="E240" s="180"/>
      <c r="F240" s="180"/>
      <c r="G240" s="180"/>
      <c r="H240" s="180"/>
      <c r="I240" s="181"/>
    </row>
    <row r="241" spans="1:9" x14ac:dyDescent="0.25">
      <c r="A241" s="1"/>
      <c r="I241" s="35"/>
    </row>
    <row r="242" spans="1:9" ht="30" x14ac:dyDescent="0.25">
      <c r="A242" s="1"/>
      <c r="B242" s="17" t="s">
        <v>71</v>
      </c>
      <c r="C242" s="18" t="s">
        <v>77</v>
      </c>
      <c r="D242" s="18" t="s">
        <v>78</v>
      </c>
      <c r="E242" s="18" t="s">
        <v>79</v>
      </c>
      <c r="F242" s="18" t="s">
        <v>75</v>
      </c>
      <c r="G242" s="19" t="s">
        <v>80</v>
      </c>
      <c r="I242" s="35"/>
    </row>
    <row r="243" spans="1:9" x14ac:dyDescent="0.25">
      <c r="A243" s="1"/>
      <c r="B243" s="20" t="s">
        <v>31</v>
      </c>
      <c r="C243" s="21" t="s">
        <v>31</v>
      </c>
      <c r="D243" s="21" t="s">
        <v>31</v>
      </c>
      <c r="E243" s="21" t="s">
        <v>31</v>
      </c>
      <c r="F243" s="21" t="s">
        <v>31</v>
      </c>
      <c r="G243" s="22" t="s">
        <v>31</v>
      </c>
      <c r="I243" s="35"/>
    </row>
    <row r="244" spans="1:9" ht="15.75" thickBot="1" x14ac:dyDescent="0.3">
      <c r="A244" s="1"/>
      <c r="I244" s="35"/>
    </row>
    <row r="245" spans="1:9" ht="15.75" customHeight="1" thickBot="1" x14ac:dyDescent="0.3">
      <c r="A245" s="160" t="s">
        <v>158</v>
      </c>
      <c r="B245" s="196" t="s">
        <v>8</v>
      </c>
      <c r="C245" s="180"/>
      <c r="D245" s="180"/>
      <c r="E245" s="180"/>
      <c r="F245" s="180"/>
      <c r="G245" s="180"/>
      <c r="H245" s="180"/>
      <c r="I245" s="181"/>
    </row>
    <row r="246" spans="1:9" x14ac:dyDescent="0.25">
      <c r="A246" s="1"/>
      <c r="I246" s="35"/>
    </row>
    <row r="247" spans="1:9" ht="30" x14ac:dyDescent="0.25">
      <c r="A247" s="1"/>
      <c r="B247" s="17" t="s">
        <v>71</v>
      </c>
      <c r="C247" s="18" t="s">
        <v>77</v>
      </c>
      <c r="D247" s="18" t="s">
        <v>78</v>
      </c>
      <c r="E247" s="18" t="s">
        <v>79</v>
      </c>
      <c r="F247" s="18" t="s">
        <v>75</v>
      </c>
      <c r="G247" s="19" t="s">
        <v>80</v>
      </c>
      <c r="I247" s="35"/>
    </row>
    <row r="248" spans="1:9" x14ac:dyDescent="0.25">
      <c r="A248" s="1"/>
      <c r="B248" s="197" t="s">
        <v>402</v>
      </c>
      <c r="C248" s="197" t="s">
        <v>406</v>
      </c>
      <c r="D248" s="197">
        <v>125</v>
      </c>
      <c r="E248" s="197" t="s">
        <v>408</v>
      </c>
      <c r="F248" s="198"/>
      <c r="G248" s="197"/>
      <c r="I248" s="35"/>
    </row>
    <row r="249" spans="1:9" x14ac:dyDescent="0.25">
      <c r="A249" s="1"/>
      <c r="B249" s="197" t="s">
        <v>403</v>
      </c>
      <c r="C249" s="197" t="s">
        <v>406</v>
      </c>
      <c r="D249" s="197">
        <v>125</v>
      </c>
      <c r="E249" s="197" t="s">
        <v>408</v>
      </c>
      <c r="F249" s="197"/>
      <c r="G249" s="197"/>
      <c r="I249" s="35"/>
    </row>
    <row r="250" spans="1:9" x14ac:dyDescent="0.25">
      <c r="A250" s="1"/>
      <c r="B250" s="197" t="s">
        <v>404</v>
      </c>
      <c r="C250" s="197" t="s">
        <v>406</v>
      </c>
      <c r="D250" s="197">
        <v>125</v>
      </c>
      <c r="E250" s="197" t="s">
        <v>408</v>
      </c>
      <c r="F250" s="198"/>
      <c r="G250" s="197"/>
      <c r="I250" s="35"/>
    </row>
    <row r="251" spans="1:9" x14ac:dyDescent="0.25">
      <c r="A251" s="1"/>
      <c r="B251" s="197" t="s">
        <v>405</v>
      </c>
      <c r="C251" s="197" t="s">
        <v>406</v>
      </c>
      <c r="D251" s="197">
        <v>125</v>
      </c>
      <c r="E251" s="197" t="s">
        <v>408</v>
      </c>
      <c r="F251" s="197"/>
      <c r="G251" s="197"/>
      <c r="I251" s="35"/>
    </row>
    <row r="252" spans="1:9" x14ac:dyDescent="0.25">
      <c r="A252" s="1"/>
      <c r="B252" s="197" t="s">
        <v>402</v>
      </c>
      <c r="C252" s="197" t="s">
        <v>407</v>
      </c>
      <c r="D252" s="197">
        <v>150</v>
      </c>
      <c r="E252" s="197" t="s">
        <v>408</v>
      </c>
      <c r="F252" s="197"/>
      <c r="G252" s="197"/>
      <c r="I252" s="35"/>
    </row>
    <row r="253" spans="1:9" x14ac:dyDescent="0.25">
      <c r="A253" s="1"/>
      <c r="B253" s="197" t="s">
        <v>403</v>
      </c>
      <c r="C253" s="197" t="s">
        <v>407</v>
      </c>
      <c r="D253" s="197">
        <v>150</v>
      </c>
      <c r="E253" s="197" t="s">
        <v>408</v>
      </c>
      <c r="F253" s="198"/>
      <c r="G253" s="197"/>
      <c r="I253" s="35"/>
    </row>
    <row r="254" spans="1:9" x14ac:dyDescent="0.25">
      <c r="A254" s="1"/>
      <c r="B254" s="197" t="s">
        <v>404</v>
      </c>
      <c r="C254" s="197" t="s">
        <v>407</v>
      </c>
      <c r="D254" s="197">
        <v>150</v>
      </c>
      <c r="E254" s="197" t="s">
        <v>408</v>
      </c>
      <c r="F254" s="198"/>
      <c r="G254" s="197"/>
      <c r="I254" s="35"/>
    </row>
    <row r="255" spans="1:9" x14ac:dyDescent="0.25">
      <c r="A255" s="1"/>
      <c r="B255" s="197" t="s">
        <v>405</v>
      </c>
      <c r="C255" s="197" t="s">
        <v>407</v>
      </c>
      <c r="D255" s="197">
        <v>150</v>
      </c>
      <c r="E255" s="197" t="s">
        <v>408</v>
      </c>
      <c r="F255" s="20"/>
      <c r="G255" s="20"/>
      <c r="I255" s="35"/>
    </row>
    <row r="256" spans="1:9" ht="15.75" thickBot="1" x14ac:dyDescent="0.3">
      <c r="A256" s="1"/>
      <c r="I256" s="35"/>
    </row>
    <row r="257" spans="1:9" ht="15.75" customHeight="1" thickBot="1" x14ac:dyDescent="0.3">
      <c r="A257" s="50" t="s">
        <v>98</v>
      </c>
      <c r="B257" s="196" t="s">
        <v>213</v>
      </c>
      <c r="C257" s="180"/>
      <c r="D257" s="180"/>
      <c r="E257" s="180"/>
      <c r="F257" s="180"/>
      <c r="G257" s="180"/>
      <c r="H257" s="180"/>
      <c r="I257" s="181"/>
    </row>
    <row r="258" spans="1:9" x14ac:dyDescent="0.25">
      <c r="A258" s="1"/>
      <c r="I258" s="35"/>
    </row>
    <row r="259" spans="1:9" ht="30" x14ac:dyDescent="0.25">
      <c r="A259" s="1"/>
      <c r="B259" s="17" t="s">
        <v>71</v>
      </c>
      <c r="C259" s="18" t="s">
        <v>77</v>
      </c>
      <c r="D259" s="18" t="s">
        <v>78</v>
      </c>
      <c r="E259" s="18" t="s">
        <v>79</v>
      </c>
      <c r="F259" s="18" t="s">
        <v>75</v>
      </c>
      <c r="G259" s="19" t="s">
        <v>80</v>
      </c>
      <c r="I259" s="35"/>
    </row>
    <row r="260" spans="1:9" x14ac:dyDescent="0.25">
      <c r="A260" s="1"/>
      <c r="B260" s="20" t="s">
        <v>31</v>
      </c>
      <c r="C260" s="21" t="s">
        <v>31</v>
      </c>
      <c r="D260" s="21" t="s">
        <v>31</v>
      </c>
      <c r="E260" s="21" t="s">
        <v>31</v>
      </c>
      <c r="F260" s="21" t="s">
        <v>31</v>
      </c>
      <c r="G260" s="22" t="s">
        <v>31</v>
      </c>
      <c r="I260" s="35"/>
    </row>
    <row r="261" spans="1:9" ht="15.75" thickBot="1" x14ac:dyDescent="0.3">
      <c r="A261" s="1"/>
      <c r="I261" s="35"/>
    </row>
    <row r="262" spans="1:9" ht="15.75" customHeight="1" thickBot="1" x14ac:dyDescent="0.3">
      <c r="A262" s="50" t="s">
        <v>100</v>
      </c>
      <c r="B262" s="196" t="s">
        <v>9</v>
      </c>
      <c r="C262" s="180"/>
      <c r="D262" s="180"/>
      <c r="E262" s="180"/>
      <c r="F262" s="180"/>
      <c r="G262" s="180"/>
      <c r="H262" s="180"/>
      <c r="I262" s="181"/>
    </row>
    <row r="263" spans="1:9" x14ac:dyDescent="0.25">
      <c r="A263" s="1"/>
      <c r="I263" s="35"/>
    </row>
    <row r="264" spans="1:9" x14ac:dyDescent="0.25">
      <c r="A264" s="1"/>
      <c r="C264" s="101" t="s">
        <v>391</v>
      </c>
      <c r="D264" s="101" t="s">
        <v>392</v>
      </c>
      <c r="E264" s="102" t="s">
        <v>398</v>
      </c>
      <c r="G264" s="34"/>
      <c r="I264" s="63"/>
    </row>
    <row r="265" spans="1:9" x14ac:dyDescent="0.25">
      <c r="A265" s="1"/>
      <c r="C265" s="99" t="s">
        <v>32</v>
      </c>
      <c r="D265" s="3" t="s">
        <v>33</v>
      </c>
      <c r="E265" s="3">
        <v>200</v>
      </c>
      <c r="G265" s="34"/>
      <c r="I265" s="63"/>
    </row>
    <row r="266" spans="1:9" x14ac:dyDescent="0.25">
      <c r="A266" s="1"/>
      <c r="C266" s="99" t="s">
        <v>33</v>
      </c>
      <c r="D266" s="3" t="s">
        <v>32</v>
      </c>
      <c r="E266" s="3">
        <v>200</v>
      </c>
      <c r="G266" s="34"/>
      <c r="I266" s="63"/>
    </row>
    <row r="267" spans="1:9" x14ac:dyDescent="0.25">
      <c r="A267" s="1"/>
      <c r="C267" s="99" t="s">
        <v>32</v>
      </c>
      <c r="D267" s="3" t="s">
        <v>34</v>
      </c>
      <c r="E267" s="3">
        <v>200</v>
      </c>
      <c r="G267" s="34"/>
      <c r="I267" s="63"/>
    </row>
    <row r="268" spans="1:9" x14ac:dyDescent="0.25">
      <c r="A268" s="1"/>
      <c r="C268" s="99" t="s">
        <v>34</v>
      </c>
      <c r="D268" s="3" t="s">
        <v>32</v>
      </c>
      <c r="E268" s="3">
        <v>200</v>
      </c>
      <c r="G268" s="34"/>
      <c r="I268" s="63"/>
    </row>
    <row r="269" spans="1:9" x14ac:dyDescent="0.25">
      <c r="A269" s="1"/>
      <c r="C269" s="99" t="s">
        <v>32</v>
      </c>
      <c r="D269" s="3" t="s">
        <v>35</v>
      </c>
      <c r="E269" s="3">
        <v>200</v>
      </c>
      <c r="G269" s="34"/>
      <c r="I269" s="63"/>
    </row>
    <row r="270" spans="1:9" x14ac:dyDescent="0.25">
      <c r="A270" s="1"/>
      <c r="C270" s="100" t="s">
        <v>35</v>
      </c>
      <c r="D270" s="4" t="s">
        <v>32</v>
      </c>
      <c r="E270" s="3">
        <v>200</v>
      </c>
      <c r="G270" s="34"/>
      <c r="I270" s="63"/>
    </row>
    <row r="271" spans="1:9" ht="15.75" thickBot="1" x14ac:dyDescent="0.3">
      <c r="A271" s="1"/>
      <c r="I271" s="35"/>
    </row>
    <row r="272" spans="1:9" ht="15.75" customHeight="1" thickBot="1" x14ac:dyDescent="0.3">
      <c r="A272" s="50" t="s">
        <v>100</v>
      </c>
      <c r="B272" s="196" t="s">
        <v>37</v>
      </c>
      <c r="C272" s="180"/>
      <c r="D272" s="180"/>
      <c r="E272" s="180"/>
      <c r="F272" s="180"/>
      <c r="G272" s="180"/>
      <c r="H272" s="180"/>
      <c r="I272" s="181"/>
    </row>
    <row r="273" spans="1:9" x14ac:dyDescent="0.25">
      <c r="A273" s="1"/>
      <c r="I273" s="35"/>
    </row>
    <row r="274" spans="1:9" x14ac:dyDescent="0.25">
      <c r="A274" s="1"/>
      <c r="C274" s="101" t="s">
        <v>391</v>
      </c>
      <c r="D274" s="101" t="s">
        <v>392</v>
      </c>
      <c r="E274" s="103" t="s">
        <v>36</v>
      </c>
      <c r="I274" s="35"/>
    </row>
    <row r="275" spans="1:9" x14ac:dyDescent="0.25">
      <c r="A275" s="1"/>
      <c r="C275" s="99" t="s">
        <v>32</v>
      </c>
      <c r="D275" s="3" t="s">
        <v>33</v>
      </c>
      <c r="E275" s="143">
        <v>400</v>
      </c>
      <c r="I275" s="35"/>
    </row>
    <row r="276" spans="1:9" x14ac:dyDescent="0.25">
      <c r="A276" s="1"/>
      <c r="C276" s="99" t="s">
        <v>33</v>
      </c>
      <c r="D276" s="3" t="s">
        <v>32</v>
      </c>
      <c r="E276" s="143">
        <v>400</v>
      </c>
      <c r="I276" s="35"/>
    </row>
    <row r="277" spans="1:9" x14ac:dyDescent="0.25">
      <c r="A277" s="1"/>
      <c r="C277" s="99" t="s">
        <v>32</v>
      </c>
      <c r="D277" s="3" t="s">
        <v>34</v>
      </c>
      <c r="E277" s="143">
        <v>400</v>
      </c>
      <c r="I277" s="35"/>
    </row>
    <row r="278" spans="1:9" x14ac:dyDescent="0.25">
      <c r="A278" s="1"/>
      <c r="C278" s="99" t="s">
        <v>34</v>
      </c>
      <c r="D278" s="3" t="s">
        <v>32</v>
      </c>
      <c r="E278" s="143">
        <v>300</v>
      </c>
      <c r="I278" s="35"/>
    </row>
    <row r="279" spans="1:9" x14ac:dyDescent="0.25">
      <c r="A279" s="1"/>
      <c r="C279" s="99" t="s">
        <v>32</v>
      </c>
      <c r="D279" s="3" t="s">
        <v>35</v>
      </c>
      <c r="E279" s="143">
        <v>300</v>
      </c>
      <c r="I279" s="35"/>
    </row>
    <row r="280" spans="1:9" x14ac:dyDescent="0.25">
      <c r="A280" s="1"/>
      <c r="C280" s="100" t="s">
        <v>35</v>
      </c>
      <c r="D280" s="4" t="s">
        <v>32</v>
      </c>
      <c r="E280" s="143">
        <v>300</v>
      </c>
      <c r="I280" s="35"/>
    </row>
    <row r="281" spans="1:9" ht="15.75" thickBot="1" x14ac:dyDescent="0.3">
      <c r="A281" s="1"/>
      <c r="I281" s="35"/>
    </row>
    <row r="282" spans="1:9" ht="15.75" customHeight="1" thickBot="1" x14ac:dyDescent="0.3">
      <c r="A282" s="50" t="s">
        <v>100</v>
      </c>
      <c r="B282" s="163" t="s">
        <v>10</v>
      </c>
      <c r="C282" s="179"/>
      <c r="D282" s="179"/>
      <c r="E282" s="179"/>
      <c r="F282" s="179"/>
      <c r="G282" s="179"/>
      <c r="H282" s="179"/>
      <c r="I282" s="92"/>
    </row>
    <row r="283" spans="1:9" x14ac:dyDescent="0.25">
      <c r="A283" s="1"/>
      <c r="B283" s="34"/>
      <c r="C283" s="34"/>
      <c r="D283" s="34"/>
      <c r="E283" s="34"/>
      <c r="F283" s="34"/>
      <c r="G283" s="34"/>
      <c r="I283" s="35"/>
    </row>
    <row r="284" spans="1:9" x14ac:dyDescent="0.25">
      <c r="A284" s="1"/>
      <c r="B284" s="34"/>
      <c r="C284" s="101" t="s">
        <v>391</v>
      </c>
      <c r="D284" s="101" t="s">
        <v>392</v>
      </c>
      <c r="E284" s="103" t="s">
        <v>36</v>
      </c>
      <c r="F284" s="34"/>
      <c r="G284" s="34"/>
      <c r="I284" s="35"/>
    </row>
    <row r="285" spans="1:9" x14ac:dyDescent="0.25">
      <c r="A285" s="1"/>
      <c r="B285" s="34"/>
      <c r="C285" s="99" t="s">
        <v>32</v>
      </c>
      <c r="D285" s="3" t="s">
        <v>33</v>
      </c>
      <c r="E285" s="143">
        <f t="shared" ref="E285:E290" si="2">E275</f>
        <v>400</v>
      </c>
      <c r="F285" s="34"/>
      <c r="G285" s="34"/>
      <c r="I285" s="35"/>
    </row>
    <row r="286" spans="1:9" ht="15.75" customHeight="1" x14ac:dyDescent="0.25">
      <c r="A286" s="1"/>
      <c r="B286" s="34"/>
      <c r="C286" s="99" t="s">
        <v>33</v>
      </c>
      <c r="D286" s="3" t="s">
        <v>32</v>
      </c>
      <c r="E286" s="143">
        <f t="shared" si="2"/>
        <v>400</v>
      </c>
      <c r="F286" s="34"/>
      <c r="G286" s="34"/>
      <c r="I286" s="35"/>
    </row>
    <row r="287" spans="1:9" ht="15.75" customHeight="1" x14ac:dyDescent="0.25">
      <c r="A287" s="1"/>
      <c r="B287" s="34"/>
      <c r="C287" s="99" t="s">
        <v>32</v>
      </c>
      <c r="D287" s="3" t="s">
        <v>34</v>
      </c>
      <c r="E287" s="143">
        <f>E277</f>
        <v>400</v>
      </c>
      <c r="F287" s="34"/>
      <c r="G287" s="34"/>
      <c r="I287" s="35"/>
    </row>
    <row r="288" spans="1:9" ht="15.75" customHeight="1" x14ac:dyDescent="0.25">
      <c r="A288" s="1"/>
      <c r="B288" s="34"/>
      <c r="C288" s="99" t="s">
        <v>34</v>
      </c>
      <c r="D288" s="3" t="s">
        <v>32</v>
      </c>
      <c r="E288" s="143">
        <f t="shared" si="2"/>
        <v>300</v>
      </c>
      <c r="F288" s="34"/>
      <c r="G288" s="34"/>
      <c r="I288" s="35"/>
    </row>
    <row r="289" spans="1:9" ht="15.75" customHeight="1" x14ac:dyDescent="0.25">
      <c r="A289" s="1"/>
      <c r="C289" s="99" t="s">
        <v>32</v>
      </c>
      <c r="D289" s="3" t="s">
        <v>35</v>
      </c>
      <c r="E289" s="143">
        <f t="shared" si="2"/>
        <v>300</v>
      </c>
      <c r="I289" s="35"/>
    </row>
    <row r="290" spans="1:9" ht="15.75" customHeight="1" x14ac:dyDescent="0.25">
      <c r="A290" s="1"/>
      <c r="C290" s="100" t="s">
        <v>35</v>
      </c>
      <c r="D290" s="4" t="s">
        <v>32</v>
      </c>
      <c r="E290" s="143">
        <f t="shared" si="2"/>
        <v>300</v>
      </c>
      <c r="I290" s="35"/>
    </row>
    <row r="291" spans="1:9" ht="15.75" thickBot="1" x14ac:dyDescent="0.3">
      <c r="A291" s="1"/>
      <c r="I291" s="35"/>
    </row>
    <row r="292" spans="1:9" ht="15.75" customHeight="1" thickBot="1" x14ac:dyDescent="0.3">
      <c r="A292" s="50" t="s">
        <v>100</v>
      </c>
      <c r="B292" s="163" t="s">
        <v>11</v>
      </c>
      <c r="C292" s="180"/>
      <c r="D292" s="180"/>
      <c r="E292" s="180"/>
      <c r="F292" s="180"/>
      <c r="G292" s="180"/>
      <c r="H292" s="180"/>
      <c r="I292" s="181"/>
    </row>
    <row r="293" spans="1:9" ht="15.75" customHeight="1" x14ac:dyDescent="0.25">
      <c r="A293" s="1"/>
      <c r="I293" s="35"/>
    </row>
    <row r="294" spans="1:9" ht="15.75" customHeight="1" x14ac:dyDescent="0.25">
      <c r="A294" s="1"/>
      <c r="C294" s="101" t="s">
        <v>391</v>
      </c>
      <c r="D294" s="101" t="s">
        <v>392</v>
      </c>
      <c r="E294" s="102" t="s">
        <v>398</v>
      </c>
      <c r="G294" s="34"/>
      <c r="I294" s="63"/>
    </row>
    <row r="295" spans="1:9" ht="15.75" customHeight="1" x14ac:dyDescent="0.25">
      <c r="A295" s="1"/>
      <c r="C295" s="99" t="s">
        <v>32</v>
      </c>
      <c r="D295" s="3" t="s">
        <v>33</v>
      </c>
      <c r="E295" s="3">
        <v>200</v>
      </c>
      <c r="G295" s="34"/>
      <c r="I295" s="63"/>
    </row>
    <row r="296" spans="1:9" x14ac:dyDescent="0.25">
      <c r="A296" s="1"/>
      <c r="C296" s="99" t="s">
        <v>33</v>
      </c>
      <c r="D296" s="3" t="s">
        <v>32</v>
      </c>
      <c r="E296" s="3">
        <v>200</v>
      </c>
      <c r="G296" s="34"/>
      <c r="I296" s="63"/>
    </row>
    <row r="297" spans="1:9" ht="15.75" customHeight="1" x14ac:dyDescent="0.25">
      <c r="A297" s="1"/>
      <c r="C297" s="99" t="s">
        <v>32</v>
      </c>
      <c r="D297" s="3" t="s">
        <v>34</v>
      </c>
      <c r="E297" s="3">
        <v>200</v>
      </c>
      <c r="G297" s="34"/>
      <c r="I297" s="63"/>
    </row>
    <row r="298" spans="1:9" x14ac:dyDescent="0.25">
      <c r="A298" s="1"/>
      <c r="C298" s="99" t="s">
        <v>34</v>
      </c>
      <c r="D298" s="3" t="s">
        <v>32</v>
      </c>
      <c r="E298" s="3">
        <v>200</v>
      </c>
      <c r="G298" s="34"/>
      <c r="I298" s="63"/>
    </row>
    <row r="299" spans="1:9" ht="15.75" customHeight="1" x14ac:dyDescent="0.25">
      <c r="A299" s="1"/>
      <c r="C299" s="99" t="s">
        <v>32</v>
      </c>
      <c r="D299" s="3" t="s">
        <v>35</v>
      </c>
      <c r="E299" s="3">
        <v>200</v>
      </c>
      <c r="G299" s="34"/>
      <c r="I299" s="63"/>
    </row>
    <row r="300" spans="1:9" x14ac:dyDescent="0.25">
      <c r="A300" s="1"/>
      <c r="C300" s="100" t="s">
        <v>35</v>
      </c>
      <c r="D300" s="4" t="s">
        <v>32</v>
      </c>
      <c r="E300" s="4">
        <v>200</v>
      </c>
      <c r="G300" s="34"/>
      <c r="I300" s="63"/>
    </row>
    <row r="301" spans="1:9" ht="15.75" thickBot="1" x14ac:dyDescent="0.3">
      <c r="A301" s="1"/>
      <c r="I301" s="35"/>
    </row>
    <row r="302" spans="1:9" ht="15.75" customHeight="1" thickBot="1" x14ac:dyDescent="0.3">
      <c r="A302" s="50" t="s">
        <v>100</v>
      </c>
      <c r="B302" s="196" t="s">
        <v>12</v>
      </c>
      <c r="C302" s="180"/>
      <c r="D302" s="180"/>
      <c r="E302" s="180"/>
      <c r="F302" s="180"/>
      <c r="G302" s="180"/>
      <c r="H302" s="180"/>
      <c r="I302" s="181"/>
    </row>
    <row r="303" spans="1:9" x14ac:dyDescent="0.25">
      <c r="A303" s="1"/>
      <c r="I303" s="35"/>
    </row>
    <row r="304" spans="1:9" x14ac:dyDescent="0.25">
      <c r="A304" s="1"/>
      <c r="C304" s="101" t="s">
        <v>391</v>
      </c>
      <c r="D304" s="101" t="s">
        <v>392</v>
      </c>
      <c r="E304" s="103" t="s">
        <v>36</v>
      </c>
      <c r="I304" s="35"/>
    </row>
    <row r="305" spans="1:9" x14ac:dyDescent="0.25">
      <c r="A305" s="1"/>
      <c r="C305" s="99" t="s">
        <v>32</v>
      </c>
      <c r="D305" s="3" t="s">
        <v>33</v>
      </c>
      <c r="E305" s="143">
        <f>E275</f>
        <v>400</v>
      </c>
      <c r="I305" s="35"/>
    </row>
    <row r="306" spans="1:9" x14ac:dyDescent="0.25">
      <c r="A306" s="1"/>
      <c r="C306" s="99" t="s">
        <v>33</v>
      </c>
      <c r="D306" s="3" t="s">
        <v>32</v>
      </c>
      <c r="E306" s="143">
        <f t="shared" ref="E306:E310" si="3">E276</f>
        <v>400</v>
      </c>
      <c r="I306" s="35"/>
    </row>
    <row r="307" spans="1:9" x14ac:dyDescent="0.25">
      <c r="A307" s="1"/>
      <c r="C307" s="99" t="s">
        <v>32</v>
      </c>
      <c r="D307" s="3" t="s">
        <v>34</v>
      </c>
      <c r="E307" s="143">
        <f>E277</f>
        <v>400</v>
      </c>
      <c r="I307" s="35"/>
    </row>
    <row r="308" spans="1:9" x14ac:dyDescent="0.25">
      <c r="A308" s="1"/>
      <c r="C308" s="99" t="s">
        <v>34</v>
      </c>
      <c r="D308" s="3" t="s">
        <v>32</v>
      </c>
      <c r="E308" s="143">
        <f t="shared" si="3"/>
        <v>300</v>
      </c>
      <c r="I308" s="35"/>
    </row>
    <row r="309" spans="1:9" x14ac:dyDescent="0.25">
      <c r="A309" s="1"/>
      <c r="C309" s="99" t="s">
        <v>32</v>
      </c>
      <c r="D309" s="3" t="s">
        <v>35</v>
      </c>
      <c r="E309" s="143">
        <f t="shared" si="3"/>
        <v>300</v>
      </c>
      <c r="I309" s="35"/>
    </row>
    <row r="310" spans="1:9" x14ac:dyDescent="0.25">
      <c r="A310" s="1"/>
      <c r="C310" s="100" t="s">
        <v>35</v>
      </c>
      <c r="D310" s="4" t="s">
        <v>32</v>
      </c>
      <c r="E310" s="143">
        <f t="shared" si="3"/>
        <v>300</v>
      </c>
      <c r="I310" s="35"/>
    </row>
    <row r="311" spans="1:9" ht="15" customHeight="1" thickBot="1" x14ac:dyDescent="0.3">
      <c r="A311" s="1"/>
      <c r="I311" s="35"/>
    </row>
    <row r="312" spans="1:9" ht="15" customHeight="1" thickBot="1" x14ac:dyDescent="0.3">
      <c r="A312" s="50" t="s">
        <v>100</v>
      </c>
      <c r="B312" s="163" t="s">
        <v>13</v>
      </c>
      <c r="C312" s="179"/>
      <c r="D312" s="179"/>
      <c r="E312" s="179"/>
      <c r="F312" s="179"/>
      <c r="G312" s="179"/>
      <c r="H312" s="179"/>
      <c r="I312" s="92"/>
    </row>
    <row r="313" spans="1:9" ht="15" customHeight="1" x14ac:dyDescent="0.25">
      <c r="A313" s="1"/>
      <c r="B313" s="34"/>
      <c r="C313" s="34"/>
      <c r="D313" s="34"/>
      <c r="E313" s="34"/>
      <c r="F313" s="34"/>
      <c r="G313" s="34"/>
      <c r="I313" s="35"/>
    </row>
    <row r="314" spans="1:9" ht="15" customHeight="1" x14ac:dyDescent="0.25">
      <c r="A314" s="1"/>
      <c r="B314" s="34"/>
      <c r="C314" s="101" t="s">
        <v>391</v>
      </c>
      <c r="D314" s="101" t="s">
        <v>392</v>
      </c>
      <c r="E314" s="103" t="s">
        <v>36</v>
      </c>
      <c r="F314" s="34"/>
      <c r="G314" s="34"/>
      <c r="I314" s="35"/>
    </row>
    <row r="315" spans="1:9" ht="15" customHeight="1" x14ac:dyDescent="0.25">
      <c r="A315" s="1"/>
      <c r="B315" s="34"/>
      <c r="C315" s="99" t="s">
        <v>32</v>
      </c>
      <c r="D315" s="3" t="s">
        <v>33</v>
      </c>
      <c r="E315" s="143">
        <f>E305</f>
        <v>400</v>
      </c>
      <c r="F315" s="34"/>
      <c r="G315" s="34"/>
      <c r="I315" s="35"/>
    </row>
    <row r="316" spans="1:9" ht="15" customHeight="1" x14ac:dyDescent="0.25">
      <c r="A316" s="1"/>
      <c r="B316" s="34"/>
      <c r="C316" s="99" t="s">
        <v>33</v>
      </c>
      <c r="D316" s="3" t="s">
        <v>32</v>
      </c>
      <c r="E316" s="143">
        <f>E306</f>
        <v>400</v>
      </c>
      <c r="F316" s="34"/>
      <c r="G316" s="34"/>
      <c r="I316" s="35"/>
    </row>
    <row r="317" spans="1:9" ht="15" customHeight="1" x14ac:dyDescent="0.25">
      <c r="A317" s="1"/>
      <c r="B317" s="34"/>
      <c r="C317" s="99" t="s">
        <v>32</v>
      </c>
      <c r="D317" s="3" t="s">
        <v>34</v>
      </c>
      <c r="E317" s="143">
        <f t="shared" ref="E317:E318" si="4">E307</f>
        <v>400</v>
      </c>
      <c r="F317" s="34"/>
      <c r="G317" s="34"/>
      <c r="I317" s="35"/>
    </row>
    <row r="318" spans="1:9" ht="15" customHeight="1" x14ac:dyDescent="0.25">
      <c r="A318" s="1"/>
      <c r="B318" s="34"/>
      <c r="C318" s="99" t="s">
        <v>34</v>
      </c>
      <c r="D318" s="3" t="s">
        <v>32</v>
      </c>
      <c r="E318" s="143">
        <f t="shared" si="4"/>
        <v>300</v>
      </c>
      <c r="F318" s="34"/>
      <c r="G318" s="34"/>
      <c r="I318" s="35"/>
    </row>
    <row r="319" spans="1:9" ht="15" customHeight="1" x14ac:dyDescent="0.25">
      <c r="A319" s="1"/>
      <c r="B319" s="34"/>
      <c r="C319" s="99" t="s">
        <v>32</v>
      </c>
      <c r="D319" s="3" t="s">
        <v>35</v>
      </c>
      <c r="E319" s="143">
        <f>E309</f>
        <v>300</v>
      </c>
      <c r="F319" s="34"/>
      <c r="G319" s="34"/>
      <c r="I319" s="35"/>
    </row>
    <row r="320" spans="1:9" ht="15" customHeight="1" x14ac:dyDescent="0.25">
      <c r="A320" s="1"/>
      <c r="B320" s="34"/>
      <c r="C320" s="100" t="s">
        <v>35</v>
      </c>
      <c r="D320" s="4" t="s">
        <v>32</v>
      </c>
      <c r="E320" s="143">
        <f>E310</f>
        <v>300</v>
      </c>
      <c r="F320" s="34"/>
      <c r="G320" s="34"/>
      <c r="I320" s="35"/>
    </row>
    <row r="321" spans="1:9" ht="15" customHeight="1" x14ac:dyDescent="0.25">
      <c r="A321" s="1"/>
      <c r="B321" s="34"/>
      <c r="C321" s="34"/>
      <c r="D321" s="34"/>
      <c r="E321" s="34"/>
      <c r="F321" s="34"/>
      <c r="G321" s="34"/>
      <c r="I321" s="35"/>
    </row>
    <row r="322" spans="1:9" ht="15" customHeight="1" thickBot="1" x14ac:dyDescent="0.3">
      <c r="A322" s="1"/>
      <c r="I322" s="35"/>
    </row>
    <row r="323" spans="1:9" ht="15" customHeight="1" thickBot="1" x14ac:dyDescent="0.3">
      <c r="A323" s="50" t="s">
        <v>100</v>
      </c>
      <c r="B323" s="196" t="s">
        <v>14</v>
      </c>
      <c r="C323" s="180"/>
      <c r="D323" s="180"/>
      <c r="E323" s="180"/>
      <c r="F323" s="180"/>
      <c r="G323" s="180"/>
      <c r="H323" s="180"/>
      <c r="I323" s="181"/>
    </row>
    <row r="324" spans="1:9" x14ac:dyDescent="0.25">
      <c r="A324" s="1"/>
      <c r="I324" s="35"/>
    </row>
    <row r="325" spans="1:9" x14ac:dyDescent="0.25">
      <c r="A325" s="1"/>
      <c r="C325" s="101" t="s">
        <v>391</v>
      </c>
      <c r="D325" s="101" t="s">
        <v>392</v>
      </c>
      <c r="E325" s="103" t="s">
        <v>36</v>
      </c>
      <c r="I325" s="35"/>
    </row>
    <row r="326" spans="1:9" x14ac:dyDescent="0.25">
      <c r="A326" s="1"/>
      <c r="C326" s="99" t="s">
        <v>32</v>
      </c>
      <c r="D326" s="3" t="s">
        <v>33</v>
      </c>
      <c r="E326" s="143">
        <f t="shared" ref="E326:E331" si="5">E336</f>
        <v>400</v>
      </c>
      <c r="I326" s="35"/>
    </row>
    <row r="327" spans="1:9" x14ac:dyDescent="0.25">
      <c r="A327" s="1"/>
      <c r="C327" s="99" t="s">
        <v>33</v>
      </c>
      <c r="D327" s="3" t="s">
        <v>32</v>
      </c>
      <c r="E327" s="143">
        <f t="shared" si="5"/>
        <v>400</v>
      </c>
      <c r="I327" s="35"/>
    </row>
    <row r="328" spans="1:9" x14ac:dyDescent="0.25">
      <c r="A328" s="1"/>
      <c r="C328" s="99" t="s">
        <v>32</v>
      </c>
      <c r="D328" s="3" t="s">
        <v>34</v>
      </c>
      <c r="E328" s="143">
        <f t="shared" si="5"/>
        <v>400</v>
      </c>
      <c r="I328" s="35"/>
    </row>
    <row r="329" spans="1:9" x14ac:dyDescent="0.25">
      <c r="A329" s="1"/>
      <c r="C329" s="99" t="s">
        <v>34</v>
      </c>
      <c r="D329" s="3" t="s">
        <v>32</v>
      </c>
      <c r="E329" s="143">
        <f t="shared" si="5"/>
        <v>300</v>
      </c>
      <c r="I329" s="35"/>
    </row>
    <row r="330" spans="1:9" x14ac:dyDescent="0.25">
      <c r="A330" s="1"/>
      <c r="C330" s="99" t="s">
        <v>32</v>
      </c>
      <c r="D330" s="3" t="s">
        <v>35</v>
      </c>
      <c r="E330" s="143">
        <f t="shared" si="5"/>
        <v>300</v>
      </c>
      <c r="I330" s="35"/>
    </row>
    <row r="331" spans="1:9" x14ac:dyDescent="0.25">
      <c r="A331" s="1"/>
      <c r="C331" s="100" t="s">
        <v>35</v>
      </c>
      <c r="D331" s="4" t="s">
        <v>32</v>
      </c>
      <c r="E331" s="143">
        <f t="shared" si="5"/>
        <v>300</v>
      </c>
      <c r="I331" s="35"/>
    </row>
    <row r="332" spans="1:9" ht="15" customHeight="1" thickBot="1" x14ac:dyDescent="0.3">
      <c r="A332" s="1"/>
      <c r="I332" s="35"/>
    </row>
    <row r="333" spans="1:9" ht="15" customHeight="1" thickBot="1" x14ac:dyDescent="0.3">
      <c r="A333" s="50" t="s">
        <v>100</v>
      </c>
      <c r="B333" s="196" t="s">
        <v>15</v>
      </c>
      <c r="C333" s="180"/>
      <c r="D333" s="180"/>
      <c r="E333" s="180"/>
      <c r="F333" s="180"/>
      <c r="G333" s="180"/>
      <c r="H333" s="180"/>
      <c r="I333" s="181"/>
    </row>
    <row r="334" spans="1:9" x14ac:dyDescent="0.25">
      <c r="A334" s="1"/>
      <c r="I334" s="35"/>
    </row>
    <row r="335" spans="1:9" x14ac:dyDescent="0.25">
      <c r="A335" s="1"/>
      <c r="C335" s="101" t="s">
        <v>391</v>
      </c>
      <c r="D335" s="101" t="s">
        <v>392</v>
      </c>
      <c r="E335" s="103" t="s">
        <v>36</v>
      </c>
      <c r="I335" s="35"/>
    </row>
    <row r="336" spans="1:9" x14ac:dyDescent="0.25">
      <c r="A336" s="1"/>
      <c r="C336" s="99" t="s">
        <v>32</v>
      </c>
      <c r="D336" s="3" t="s">
        <v>33</v>
      </c>
      <c r="E336" s="143">
        <f t="shared" ref="E336:E341" si="6">E275</f>
        <v>400</v>
      </c>
      <c r="I336" s="35"/>
    </row>
    <row r="337" spans="1:9" x14ac:dyDescent="0.25">
      <c r="A337" s="1"/>
      <c r="C337" s="99" t="s">
        <v>33</v>
      </c>
      <c r="D337" s="3" t="s">
        <v>32</v>
      </c>
      <c r="E337" s="143">
        <f t="shared" si="6"/>
        <v>400</v>
      </c>
      <c r="I337" s="35"/>
    </row>
    <row r="338" spans="1:9" x14ac:dyDescent="0.25">
      <c r="A338" s="1"/>
      <c r="C338" s="99" t="s">
        <v>32</v>
      </c>
      <c r="D338" s="3" t="s">
        <v>34</v>
      </c>
      <c r="E338" s="143">
        <f t="shared" si="6"/>
        <v>400</v>
      </c>
      <c r="I338" s="35"/>
    </row>
    <row r="339" spans="1:9" x14ac:dyDescent="0.25">
      <c r="A339" s="1"/>
      <c r="C339" s="99" t="s">
        <v>34</v>
      </c>
      <c r="D339" s="3" t="s">
        <v>32</v>
      </c>
      <c r="E339" s="143">
        <f t="shared" si="6"/>
        <v>300</v>
      </c>
      <c r="I339" s="35"/>
    </row>
    <row r="340" spans="1:9" x14ac:dyDescent="0.25">
      <c r="A340" s="1"/>
      <c r="C340" s="99" t="s">
        <v>32</v>
      </c>
      <c r="D340" s="3" t="s">
        <v>35</v>
      </c>
      <c r="E340" s="143">
        <f t="shared" si="6"/>
        <v>300</v>
      </c>
      <c r="I340" s="35"/>
    </row>
    <row r="341" spans="1:9" x14ac:dyDescent="0.25">
      <c r="A341" s="1"/>
      <c r="C341" s="100" t="s">
        <v>35</v>
      </c>
      <c r="D341" s="4" t="s">
        <v>32</v>
      </c>
      <c r="E341" s="143">
        <f t="shared" si="6"/>
        <v>300</v>
      </c>
      <c r="I341" s="35"/>
    </row>
    <row r="342" spans="1:9" ht="15" customHeight="1" thickBot="1" x14ac:dyDescent="0.3">
      <c r="A342" s="1"/>
      <c r="I342" s="35"/>
    </row>
    <row r="343" spans="1:9" ht="15" customHeight="1" thickBot="1" x14ac:dyDescent="0.3">
      <c r="A343" s="50" t="s">
        <v>100</v>
      </c>
      <c r="B343" s="196" t="s">
        <v>16</v>
      </c>
      <c r="C343" s="180"/>
      <c r="D343" s="180"/>
      <c r="E343" s="180"/>
      <c r="F343" s="180"/>
      <c r="G343" s="181"/>
      <c r="H343" s="178" t="s">
        <v>206</v>
      </c>
      <c r="I343" s="92"/>
    </row>
    <row r="344" spans="1:9" ht="15.75" thickBot="1" x14ac:dyDescent="0.3">
      <c r="A344" s="1"/>
      <c r="I344" s="35"/>
    </row>
    <row r="345" spans="1:9" ht="15.75" customHeight="1" thickBot="1" x14ac:dyDescent="0.3">
      <c r="A345" s="50" t="s">
        <v>100</v>
      </c>
      <c r="B345" s="196" t="s">
        <v>17</v>
      </c>
      <c r="C345" s="180"/>
      <c r="D345" s="180"/>
      <c r="E345" s="180"/>
      <c r="F345" s="180"/>
      <c r="G345" s="181"/>
      <c r="H345" s="178" t="s">
        <v>206</v>
      </c>
      <c r="I345" s="92"/>
    </row>
    <row r="346" spans="1:9" ht="15.75" thickBot="1" x14ac:dyDescent="0.3">
      <c r="A346" s="1"/>
      <c r="I346" s="35"/>
    </row>
    <row r="347" spans="1:9" ht="15.75" customHeight="1" thickBot="1" x14ac:dyDescent="0.3">
      <c r="A347" s="50" t="s">
        <v>100</v>
      </c>
      <c r="B347" s="163" t="s">
        <v>18</v>
      </c>
      <c r="C347" s="174"/>
      <c r="D347" s="174"/>
      <c r="E347" s="174"/>
      <c r="F347" s="174"/>
      <c r="G347" s="174"/>
      <c r="H347" s="174"/>
      <c r="I347" s="175"/>
    </row>
    <row r="348" spans="1:9" x14ac:dyDescent="0.25">
      <c r="A348" s="1"/>
      <c r="I348" s="35"/>
    </row>
    <row r="349" spans="1:9" x14ac:dyDescent="0.25">
      <c r="A349" s="1"/>
      <c r="C349" s="12" t="s">
        <v>391</v>
      </c>
      <c r="D349" s="12" t="s">
        <v>392</v>
      </c>
      <c r="E349" s="9" t="s">
        <v>36</v>
      </c>
      <c r="I349" s="35"/>
    </row>
    <row r="350" spans="1:9" x14ac:dyDescent="0.25">
      <c r="A350" s="1"/>
      <c r="C350" s="6" t="s">
        <v>32</v>
      </c>
      <c r="D350" s="5" t="s">
        <v>33</v>
      </c>
      <c r="E350" s="7" t="s">
        <v>31</v>
      </c>
      <c r="I350" s="35"/>
    </row>
    <row r="351" spans="1:9" x14ac:dyDescent="0.25">
      <c r="A351" s="1"/>
      <c r="C351" s="6" t="s">
        <v>33</v>
      </c>
      <c r="D351" s="5" t="s">
        <v>32</v>
      </c>
      <c r="E351" s="7" t="s">
        <v>31</v>
      </c>
      <c r="I351" s="35"/>
    </row>
    <row r="352" spans="1:9" x14ac:dyDescent="0.25">
      <c r="A352" s="1"/>
      <c r="C352" s="6" t="s">
        <v>32</v>
      </c>
      <c r="D352" s="5" t="s">
        <v>34</v>
      </c>
      <c r="E352" s="7" t="s">
        <v>31</v>
      </c>
      <c r="I352" s="35"/>
    </row>
    <row r="353" spans="1:12" x14ac:dyDescent="0.25">
      <c r="A353" s="1"/>
      <c r="C353" s="6" t="s">
        <v>34</v>
      </c>
      <c r="D353" s="5" t="s">
        <v>32</v>
      </c>
      <c r="E353" s="7" t="s">
        <v>31</v>
      </c>
      <c r="I353" s="35"/>
    </row>
    <row r="354" spans="1:12" x14ac:dyDescent="0.25">
      <c r="A354" s="1"/>
      <c r="C354" s="6" t="s">
        <v>32</v>
      </c>
      <c r="D354" s="5" t="s">
        <v>35</v>
      </c>
      <c r="E354" s="7" t="s">
        <v>31</v>
      </c>
      <c r="I354" s="35"/>
    </row>
    <row r="355" spans="1:12" x14ac:dyDescent="0.25">
      <c r="A355" s="1"/>
      <c r="C355" s="10" t="s">
        <v>35</v>
      </c>
      <c r="D355" s="11" t="s">
        <v>32</v>
      </c>
      <c r="E355" s="7" t="s">
        <v>31</v>
      </c>
      <c r="I355" s="35"/>
    </row>
    <row r="356" spans="1:12" ht="15.75" thickBot="1" x14ac:dyDescent="0.3">
      <c r="A356" s="1"/>
      <c r="I356" s="35"/>
    </row>
    <row r="357" spans="1:12" ht="15.75" customHeight="1" thickBot="1" x14ac:dyDescent="0.3">
      <c r="A357" s="50" t="s">
        <v>100</v>
      </c>
      <c r="B357" s="163" t="s">
        <v>19</v>
      </c>
      <c r="C357" s="180"/>
      <c r="D357" s="180"/>
      <c r="E357" s="180"/>
      <c r="F357" s="180"/>
      <c r="G357" s="181"/>
      <c r="H357" s="178" t="s">
        <v>206</v>
      </c>
      <c r="I357" s="92"/>
    </row>
    <row r="358" spans="1:12" ht="15.75" thickBot="1" x14ac:dyDescent="0.3">
      <c r="A358" s="1"/>
      <c r="I358" s="35"/>
    </row>
    <row r="359" spans="1:12" ht="15.75" customHeight="1" thickBot="1" x14ac:dyDescent="0.3">
      <c r="A359" s="50" t="s">
        <v>112</v>
      </c>
      <c r="B359" s="163" t="s">
        <v>399</v>
      </c>
      <c r="C359" s="179"/>
      <c r="D359" s="179"/>
      <c r="E359" s="179"/>
      <c r="F359" s="179"/>
      <c r="G359" s="179"/>
      <c r="H359" s="179"/>
      <c r="I359" s="92"/>
    </row>
    <row r="360" spans="1:12" x14ac:dyDescent="0.25">
      <c r="A360" s="1"/>
      <c r="B360" s="34"/>
      <c r="C360" s="34"/>
      <c r="D360" s="34"/>
      <c r="E360" s="34"/>
      <c r="F360" s="34"/>
      <c r="G360" s="34"/>
      <c r="I360" s="35"/>
    </row>
    <row r="361" spans="1:12" x14ac:dyDescent="0.25">
      <c r="A361" s="133" t="s">
        <v>84</v>
      </c>
      <c r="B361" s="131" t="s">
        <v>366</v>
      </c>
      <c r="C361" s="131" t="s">
        <v>367</v>
      </c>
      <c r="D361" s="131" t="s">
        <v>368</v>
      </c>
      <c r="E361" s="131" t="s">
        <v>369</v>
      </c>
      <c r="F361" s="131" t="s">
        <v>370</v>
      </c>
      <c r="G361" s="132" t="s">
        <v>371</v>
      </c>
      <c r="I361" s="35"/>
    </row>
    <row r="362" spans="1:12" x14ac:dyDescent="0.25">
      <c r="A362" s="134">
        <v>1</v>
      </c>
      <c r="B362" s="144">
        <f>'D-1'!C138</f>
        <v>25.078152760000002</v>
      </c>
      <c r="C362" s="144">
        <f>'D-1'!C139</f>
        <v>138.87214759999998</v>
      </c>
      <c r="D362" s="144">
        <f>'D-1'!C140</f>
        <v>0.60815462999999959</v>
      </c>
      <c r="E362" s="144">
        <f>'D-1'!C141</f>
        <v>-59.180084999999998</v>
      </c>
      <c r="F362" s="144">
        <f>'D-1'!C142</f>
        <v>-22.124928000000001</v>
      </c>
      <c r="G362" s="158">
        <f>'D-1'!C143</f>
        <v>83.016621459999982</v>
      </c>
      <c r="I362" s="35"/>
    </row>
    <row r="363" spans="1:12" x14ac:dyDescent="0.25">
      <c r="A363" s="134">
        <v>2</v>
      </c>
      <c r="B363" s="144">
        <f>'D-1'!D138</f>
        <v>37.083432670000001</v>
      </c>
      <c r="C363" s="144">
        <f>'D-1'!D139</f>
        <v>98.142817859999994</v>
      </c>
      <c r="D363" s="144">
        <f>'D-1'!D140</f>
        <v>1.1276052700000001</v>
      </c>
      <c r="E363" s="144">
        <f>'D-1'!D141</f>
        <v>-83.243061710000006</v>
      </c>
      <c r="F363" s="144">
        <f>'D-1'!D142</f>
        <v>-22.831872000000001</v>
      </c>
      <c r="G363" s="158">
        <f>'D-1'!D143</f>
        <v>142.60893588000002</v>
      </c>
      <c r="I363" s="35"/>
    </row>
    <row r="364" spans="1:12" x14ac:dyDescent="0.25">
      <c r="A364" s="134">
        <v>3</v>
      </c>
      <c r="B364" s="144">
        <f>'D-1'!E138</f>
        <v>41.695637449999992</v>
      </c>
      <c r="C364" s="144">
        <f>'D-1'!E139</f>
        <v>70.941912950000003</v>
      </c>
      <c r="D364" s="144">
        <f>'D-1'!E140</f>
        <v>-2.9879056199999994</v>
      </c>
      <c r="E364" s="144">
        <f>'D-1'!E141</f>
        <v>-94.374607650000002</v>
      </c>
      <c r="F364" s="144">
        <f>'D-1'!E142</f>
        <v>-27.621887999999998</v>
      </c>
      <c r="G364" s="158">
        <f>'D-1'!E143</f>
        <v>159.87621768</v>
      </c>
      <c r="I364" s="35"/>
    </row>
    <row r="365" spans="1:12" x14ac:dyDescent="0.25">
      <c r="A365" s="134">
        <v>4</v>
      </c>
      <c r="B365" s="144">
        <f>'D-1'!F138</f>
        <v>42.610095039999997</v>
      </c>
      <c r="C365" s="144">
        <f>'D-1'!F139</f>
        <v>65.954619120000004</v>
      </c>
      <c r="D365" s="144">
        <f>'D-1'!F140</f>
        <v>-7.8474656700000001</v>
      </c>
      <c r="E365" s="144">
        <f>'D-1'!F141</f>
        <v>-94.390735660000004</v>
      </c>
      <c r="F365" s="144">
        <f>'D-1'!F142</f>
        <v>-34.124160000000003</v>
      </c>
      <c r="G365" s="158">
        <f>'D-1'!F143</f>
        <v>173.10633852999999</v>
      </c>
      <c r="I365" s="35"/>
    </row>
    <row r="366" spans="1:12" x14ac:dyDescent="0.25">
      <c r="A366" s="134">
        <v>5</v>
      </c>
      <c r="B366" s="144">
        <f>'D-1'!G138</f>
        <v>32.017385990000001</v>
      </c>
      <c r="C366" s="144">
        <f>'D-1'!G139</f>
        <v>69.390657349999998</v>
      </c>
      <c r="D366" s="144">
        <f>'D-1'!G140</f>
        <v>-6.1471873599999993</v>
      </c>
      <c r="E366" s="144">
        <f>'D-1'!G141</f>
        <v>-81.839925679999993</v>
      </c>
      <c r="F366" s="144">
        <f>'D-1'!G142</f>
        <v>-28.906752000000001</v>
      </c>
      <c r="G366" s="158">
        <f>'D-1'!G143</f>
        <v>151.18516109000001</v>
      </c>
      <c r="I366" s="35"/>
    </row>
    <row r="367" spans="1:12" x14ac:dyDescent="0.25">
      <c r="A367" s="134">
        <v>6</v>
      </c>
      <c r="B367" s="144">
        <f>'D-1'!H138</f>
        <v>11.416446629999999</v>
      </c>
      <c r="C367" s="144">
        <f>'D-1'!H139</f>
        <v>111.92103316000001</v>
      </c>
      <c r="D367" s="144">
        <f>'D-1'!H140</f>
        <v>11.203315499999999</v>
      </c>
      <c r="E367" s="144">
        <f>'D-1'!H141</f>
        <v>-32.314061780000003</v>
      </c>
      <c r="F367" s="144">
        <f>'D-1'!H142</f>
        <v>-10.996607999999998</v>
      </c>
      <c r="G367" s="158">
        <f>'D-1'!H143</f>
        <v>149.52978318999999</v>
      </c>
      <c r="I367" s="35"/>
      <c r="L367"/>
    </row>
    <row r="368" spans="1:12" x14ac:dyDescent="0.25">
      <c r="A368" s="134">
        <v>7</v>
      </c>
      <c r="B368" s="144">
        <f>'D-1'!I138</f>
        <v>-8.0392434599999998</v>
      </c>
      <c r="C368" s="144">
        <f>'D-1'!I139</f>
        <v>177.47541979999997</v>
      </c>
      <c r="D368" s="144">
        <f>'D-1'!I140</f>
        <v>3.7621141399999987</v>
      </c>
      <c r="E368" s="144">
        <f>'D-1'!I141</f>
        <v>-13.1894788</v>
      </c>
      <c r="F368" s="144">
        <f>'D-1'!I142</f>
        <v>-18.568704</v>
      </c>
      <c r="G368" s="158">
        <f>'D-1'!I143</f>
        <v>81.745735049999993</v>
      </c>
      <c r="I368" s="35"/>
    </row>
    <row r="369" spans="1:9" x14ac:dyDescent="0.25">
      <c r="A369" s="134">
        <v>8</v>
      </c>
      <c r="B369" s="144">
        <f>'D-1'!J138</f>
        <v>-11.750054310000001</v>
      </c>
      <c r="C369" s="144">
        <f>'D-1'!J139</f>
        <v>209.01217637000002</v>
      </c>
      <c r="D369" s="144">
        <f>'D-1'!J140</f>
        <v>50.839811930000003</v>
      </c>
      <c r="E369" s="144">
        <f>'D-1'!J141</f>
        <v>-11.415398750000001</v>
      </c>
      <c r="F369" s="144">
        <f>'D-1'!J142</f>
        <v>13.114751999999999</v>
      </c>
      <c r="G369" s="158">
        <f>'D-1'!J143</f>
        <v>17.504685959999993</v>
      </c>
      <c r="I369" s="35"/>
    </row>
    <row r="370" spans="1:9" x14ac:dyDescent="0.25">
      <c r="A370" s="134">
        <v>9</v>
      </c>
      <c r="B370" s="144">
        <f>'D-1'!K138</f>
        <v>-9.314645689999999</v>
      </c>
      <c r="C370" s="144">
        <f>'D-1'!K139</f>
        <v>199.02410570000001</v>
      </c>
      <c r="D370" s="144">
        <f>'D-1'!K140</f>
        <v>83.887020239999998</v>
      </c>
      <c r="E370" s="144">
        <f>'D-1'!K141</f>
        <v>-26.004787990000001</v>
      </c>
      <c r="F370" s="144">
        <f>'D-1'!K142</f>
        <v>101.79456</v>
      </c>
      <c r="G370" s="158">
        <f>'D-1'!K143</f>
        <v>-83.847536009999999</v>
      </c>
      <c r="I370" s="35"/>
    </row>
    <row r="371" spans="1:9" x14ac:dyDescent="0.25">
      <c r="A371" s="134">
        <v>10</v>
      </c>
      <c r="B371" s="144">
        <f>'D-1'!L138</f>
        <v>-9.6603493599999997</v>
      </c>
      <c r="C371" s="144">
        <f>'D-1'!L139</f>
        <v>198.99075299</v>
      </c>
      <c r="D371" s="144">
        <f>'D-1'!L140</f>
        <v>130.86395026</v>
      </c>
      <c r="E371" s="144">
        <f>'D-1'!L141</f>
        <v>-24.659712739999996</v>
      </c>
      <c r="F371" s="144">
        <f>'D-1'!L142</f>
        <v>216.80601599999997</v>
      </c>
      <c r="G371" s="158">
        <f>'D-1'!L143</f>
        <v>-157.86989449000001</v>
      </c>
      <c r="I371" s="35"/>
    </row>
    <row r="372" spans="1:9" x14ac:dyDescent="0.25">
      <c r="A372" s="134">
        <v>11</v>
      </c>
      <c r="B372" s="144">
        <f>'D-1'!M138</f>
        <v>-4.9107340400000004</v>
      </c>
      <c r="C372" s="144">
        <f>'D-1'!M139</f>
        <v>198.97514108999999</v>
      </c>
      <c r="D372" s="144">
        <f>'D-1'!M140</f>
        <v>147.14432804999998</v>
      </c>
      <c r="E372" s="144">
        <f>'D-1'!M141</f>
        <v>-38.865255579999996</v>
      </c>
      <c r="F372" s="144">
        <f>'D-1'!M142</f>
        <v>282.21580799999998</v>
      </c>
      <c r="G372" s="158">
        <f>'D-1'!M143</f>
        <v>-215.49201244999998</v>
      </c>
      <c r="I372" s="35"/>
    </row>
    <row r="373" spans="1:9" ht="15.75" customHeight="1" x14ac:dyDescent="0.25">
      <c r="A373" s="134">
        <v>12</v>
      </c>
      <c r="B373" s="144">
        <f>'D-1'!N138</f>
        <v>-11.953509029999999</v>
      </c>
      <c r="C373" s="144">
        <f>'D-1'!N139</f>
        <v>198.98223740999998</v>
      </c>
      <c r="D373" s="144">
        <f>'D-1'!N140</f>
        <v>149.56878583000002</v>
      </c>
      <c r="E373" s="144">
        <f>'D-1'!N141</f>
        <v>-68.731086879999992</v>
      </c>
      <c r="F373" s="144">
        <f>'D-1'!N142</f>
        <v>300.92697599999997</v>
      </c>
      <c r="G373" s="158">
        <f>'D-1'!N143</f>
        <v>-285.44882471999995</v>
      </c>
      <c r="I373" s="35"/>
    </row>
    <row r="374" spans="1:9" x14ac:dyDescent="0.25">
      <c r="A374" s="134">
        <v>13</v>
      </c>
      <c r="B374" s="144">
        <f>'D-1'!O138</f>
        <v>-10.155075759999999</v>
      </c>
      <c r="C374" s="144">
        <f>'D-1'!O139</f>
        <v>198.93327277999998</v>
      </c>
      <c r="D374" s="144">
        <f>'D-1'!O140</f>
        <v>138.03016921</v>
      </c>
      <c r="E374" s="144">
        <f>'D-1'!O141</f>
        <v>-80.723868040000013</v>
      </c>
      <c r="F374" s="144">
        <f>'D-1'!O142</f>
        <v>275.81836800000002</v>
      </c>
      <c r="G374" s="158">
        <f>'D-1'!O143</f>
        <v>-244.64885573999999</v>
      </c>
      <c r="I374" s="35"/>
    </row>
    <row r="375" spans="1:9" ht="15" customHeight="1" x14ac:dyDescent="0.25">
      <c r="A375" s="134">
        <v>14</v>
      </c>
      <c r="B375" s="144">
        <f>'D-1'!P138</f>
        <v>-6.5913522699999998</v>
      </c>
      <c r="C375" s="144">
        <f>'D-1'!P139</f>
        <v>198.88643708000004</v>
      </c>
      <c r="D375" s="144">
        <f>'D-1'!P140</f>
        <v>121.03341789999999</v>
      </c>
      <c r="E375" s="144">
        <f>'D-1'!P141</f>
        <v>-81.146421649999979</v>
      </c>
      <c r="F375" s="144">
        <f>'D-1'!P142</f>
        <v>217.16083199999997</v>
      </c>
      <c r="G375" s="158">
        <f>'D-1'!P143</f>
        <v>-179.81042552</v>
      </c>
      <c r="I375" s="35"/>
    </row>
    <row r="376" spans="1:9" ht="15" customHeight="1" x14ac:dyDescent="0.25">
      <c r="A376" s="134">
        <v>15</v>
      </c>
      <c r="B376" s="144">
        <f>'D-1'!Q138</f>
        <v>12.559518619999999</v>
      </c>
      <c r="C376" s="144">
        <f>'D-1'!Q139</f>
        <v>198.89211414000002</v>
      </c>
      <c r="D376" s="144">
        <f>'D-1'!Q140</f>
        <v>66.624866560000001</v>
      </c>
      <c r="E376" s="144">
        <f>'D-1'!Q141</f>
        <v>-62.831464300000007</v>
      </c>
      <c r="F376" s="144">
        <f>'D-1'!Q142</f>
        <v>80.981375999999997</v>
      </c>
      <c r="G376" s="158">
        <f>'D-1'!Q143</f>
        <v>33.546239740000004</v>
      </c>
      <c r="I376" s="35"/>
    </row>
    <row r="377" spans="1:9" ht="15" customHeight="1" x14ac:dyDescent="0.25">
      <c r="A377" s="134">
        <v>16</v>
      </c>
      <c r="B377" s="144">
        <f>'D-1'!R138</f>
        <v>19.6310821</v>
      </c>
      <c r="C377" s="144">
        <f>'D-1'!R139</f>
        <v>198.84102062999997</v>
      </c>
      <c r="D377" s="144">
        <f>'D-1'!R140</f>
        <v>20.954723880000003</v>
      </c>
      <c r="E377" s="144">
        <f>'D-1'!R141</f>
        <v>-53.783656029999996</v>
      </c>
      <c r="F377" s="144">
        <f>'D-1'!R142</f>
        <v>-47.074943999999995</v>
      </c>
      <c r="G377" s="158">
        <f>'D-1'!R143</f>
        <v>170.70907263000001</v>
      </c>
      <c r="I377" s="35"/>
    </row>
    <row r="378" spans="1:9" ht="15" customHeight="1" x14ac:dyDescent="0.25">
      <c r="A378" s="134">
        <v>17</v>
      </c>
      <c r="B378" s="144">
        <f>'D-1'!S138</f>
        <v>0.95582591999999966</v>
      </c>
      <c r="C378" s="144">
        <f>'D-1'!S139</f>
        <v>198.95740026999999</v>
      </c>
      <c r="D378" s="144">
        <f>'D-1'!S140</f>
        <v>10.947138350000003</v>
      </c>
      <c r="E378" s="144">
        <f>'D-1'!S141</f>
        <v>-5.0609665699999988</v>
      </c>
      <c r="F378" s="144">
        <f>'D-1'!S142</f>
        <v>-73.417344</v>
      </c>
      <c r="G378" s="158">
        <f>'D-1'!S143</f>
        <v>164.76880771</v>
      </c>
      <c r="I378" s="35"/>
    </row>
    <row r="379" spans="1:9" ht="15" customHeight="1" x14ac:dyDescent="0.25">
      <c r="A379" s="134">
        <v>18</v>
      </c>
      <c r="B379" s="144">
        <f>'D-1'!T138</f>
        <v>-1.9085068700000003</v>
      </c>
      <c r="C379" s="144">
        <f>'D-1'!T139</f>
        <v>218.71000753999999</v>
      </c>
      <c r="D379" s="144">
        <f>'D-1'!T140</f>
        <v>13.132095339999999</v>
      </c>
      <c r="E379" s="144">
        <f>'D-1'!T141</f>
        <v>-3.2610816999999996</v>
      </c>
      <c r="F379" s="144">
        <f>'D-1'!T142</f>
        <v>-109.93651200000001</v>
      </c>
      <c r="G379" s="158">
        <f>'D-1'!T143</f>
        <v>188.20085618000002</v>
      </c>
      <c r="I379" s="35"/>
    </row>
    <row r="380" spans="1:9" ht="15" customHeight="1" x14ac:dyDescent="0.25">
      <c r="A380" s="134">
        <v>19</v>
      </c>
      <c r="B380" s="144">
        <f>'D-1'!U138</f>
        <v>-2.8372377399999995</v>
      </c>
      <c r="C380" s="144">
        <f>'D-1'!U139</f>
        <v>238.62866867999998</v>
      </c>
      <c r="D380" s="144">
        <f>'D-1'!U140</f>
        <v>15.95288261</v>
      </c>
      <c r="E380" s="144">
        <f>'D-1'!U141</f>
        <v>-33.959117829999997</v>
      </c>
      <c r="F380" s="144">
        <f>'D-1'!U142</f>
        <v>-102.302592</v>
      </c>
      <c r="G380" s="158">
        <f>'D-1'!U143</f>
        <v>174.36819324000001</v>
      </c>
      <c r="I380" s="35"/>
    </row>
    <row r="381" spans="1:9" ht="15" customHeight="1" x14ac:dyDescent="0.25">
      <c r="A381" s="134">
        <v>20</v>
      </c>
      <c r="B381" s="144">
        <f>'D-1'!V138</f>
        <v>-1.1648447900000001</v>
      </c>
      <c r="C381" s="144">
        <f>'D-1'!V139</f>
        <v>234.17643737999998</v>
      </c>
      <c r="D381" s="144">
        <f>'D-1'!V140</f>
        <v>1.7006331400000003</v>
      </c>
      <c r="E381" s="144">
        <f>'D-1'!V141</f>
        <v>-35.63320427</v>
      </c>
      <c r="F381" s="144">
        <f>'D-1'!V142</f>
        <v>-125.34144000000001</v>
      </c>
      <c r="G381" s="158">
        <f>'D-1'!V143</f>
        <v>201.00003688000001</v>
      </c>
      <c r="I381" s="35"/>
    </row>
    <row r="382" spans="1:9" ht="15" customHeight="1" x14ac:dyDescent="0.25">
      <c r="A382" s="134">
        <v>21</v>
      </c>
      <c r="B382" s="144">
        <f>'D-1'!W138</f>
        <v>-3.5184844399999999</v>
      </c>
      <c r="C382" s="144">
        <f>'D-1'!W139</f>
        <v>219.19539583000002</v>
      </c>
      <c r="D382" s="144">
        <f>'D-1'!W140</f>
        <v>22.085167700000003</v>
      </c>
      <c r="E382" s="144">
        <f>'D-1'!W141</f>
        <v>-31.910861769999997</v>
      </c>
      <c r="F382" s="144">
        <f>'D-1'!W142</f>
        <v>-83.682816000000003</v>
      </c>
      <c r="G382" s="158">
        <f>'D-1'!W143</f>
        <v>173.56179325000002</v>
      </c>
      <c r="I382" s="35"/>
    </row>
    <row r="383" spans="1:9" ht="15" customHeight="1" x14ac:dyDescent="0.25">
      <c r="A383" s="134">
        <v>22</v>
      </c>
      <c r="B383" s="144">
        <f>'D-1'!X138</f>
        <v>16.115016829999998</v>
      </c>
      <c r="C383" s="144">
        <f>'D-1'!X139</f>
        <v>199.33350525000003</v>
      </c>
      <c r="D383" s="144">
        <f>'D-1'!X140</f>
        <v>6.8564645600000009</v>
      </c>
      <c r="E383" s="144">
        <f>'D-1'!X141</f>
        <v>-48.467867079999998</v>
      </c>
      <c r="F383" s="144">
        <f>'D-1'!X142</f>
        <v>-91.776383999999993</v>
      </c>
      <c r="G383" s="158">
        <f>'D-1'!X143</f>
        <v>205.98036324</v>
      </c>
      <c r="I383" s="35"/>
    </row>
    <row r="384" spans="1:9" ht="15" customHeight="1" x14ac:dyDescent="0.25">
      <c r="A384" s="134">
        <v>23</v>
      </c>
      <c r="B384" s="144">
        <f>'D-1'!Y138</f>
        <v>38.39609059</v>
      </c>
      <c r="C384" s="144">
        <f>'D-1'!Y139</f>
        <v>198.96307734000001</v>
      </c>
      <c r="D384" s="144">
        <f>'D-1'!Y140</f>
        <v>-11.37291754</v>
      </c>
      <c r="E384" s="144">
        <f>'D-1'!Y141</f>
        <v>-56.135118499999997</v>
      </c>
      <c r="F384" s="144">
        <f>'D-1'!Y142</f>
        <v>-125.54304</v>
      </c>
      <c r="G384" s="158">
        <f>'D-1'!Y143</f>
        <v>258.65699132999998</v>
      </c>
      <c r="I384" s="35"/>
    </row>
    <row r="385" spans="1:9" ht="15.75" customHeight="1" x14ac:dyDescent="0.25">
      <c r="A385" s="135">
        <v>24</v>
      </c>
      <c r="B385" s="144">
        <f>'D-1'!Z138</f>
        <v>57.564863559999992</v>
      </c>
      <c r="C385" s="144">
        <f>'D-1'!Z139</f>
        <v>197.97881773</v>
      </c>
      <c r="D385" s="144">
        <f>'D-1'!Z140</f>
        <v>-37.635334129999997</v>
      </c>
      <c r="E385" s="144">
        <f>'D-1'!Z141</f>
        <v>-83.659164139999987</v>
      </c>
      <c r="F385" s="144">
        <f>'D-1'!Z142</f>
        <v>-159.81504000000001</v>
      </c>
      <c r="G385" s="144">
        <f>'D-1'!Z143</f>
        <v>307.72094743000002</v>
      </c>
      <c r="I385" s="35"/>
    </row>
    <row r="386" spans="1:9" x14ac:dyDescent="0.25">
      <c r="A386" s="1"/>
      <c r="B386" s="34"/>
      <c r="C386" s="34"/>
      <c r="D386" s="34"/>
      <c r="E386" s="34"/>
      <c r="F386" s="34"/>
      <c r="G386" s="34"/>
      <c r="I386" s="35"/>
    </row>
    <row r="387" spans="1:9" ht="15.75" customHeight="1" x14ac:dyDescent="0.25">
      <c r="A387" s="1"/>
      <c r="B387" s="34"/>
      <c r="C387" s="34"/>
      <c r="D387" s="34"/>
      <c r="E387" s="34"/>
      <c r="F387" s="34"/>
      <c r="G387" s="34"/>
      <c r="I387" s="35"/>
    </row>
    <row r="388" spans="1:9" ht="15.75" thickBot="1" x14ac:dyDescent="0.3">
      <c r="A388" s="1"/>
      <c r="I388" s="35"/>
    </row>
    <row r="389" spans="1:9" ht="15.75" customHeight="1" thickBot="1" x14ac:dyDescent="0.3">
      <c r="A389" s="50" t="s">
        <v>111</v>
      </c>
      <c r="B389" s="163" t="s">
        <v>68</v>
      </c>
      <c r="C389" s="174"/>
      <c r="D389" s="174"/>
      <c r="E389" s="174"/>
      <c r="F389" s="174"/>
      <c r="G389" s="174"/>
      <c r="H389" s="174"/>
      <c r="I389" s="175"/>
    </row>
    <row r="390" spans="1:9" ht="15.75" customHeight="1" x14ac:dyDescent="0.25">
      <c r="A390" s="1"/>
      <c r="B390" s="38"/>
      <c r="C390" s="38"/>
      <c r="D390" s="38"/>
      <c r="E390" s="38"/>
      <c r="F390" s="38"/>
      <c r="G390" s="38"/>
      <c r="I390" s="35"/>
    </row>
    <row r="391" spans="1:9" ht="15.75" customHeight="1" x14ac:dyDescent="0.25">
      <c r="A391" s="1"/>
      <c r="C391" s="39" t="s">
        <v>71</v>
      </c>
      <c r="D391" s="40" t="s">
        <v>88</v>
      </c>
      <c r="E391" s="41" t="s">
        <v>82</v>
      </c>
      <c r="F391" s="38"/>
      <c r="G391" s="38"/>
      <c r="I391" s="35"/>
    </row>
    <row r="392" spans="1:9" ht="15.75" customHeight="1" x14ac:dyDescent="0.25">
      <c r="A392" s="1"/>
      <c r="C392" s="48" t="s">
        <v>355</v>
      </c>
      <c r="D392" s="43" t="s">
        <v>94</v>
      </c>
      <c r="E392" s="44" t="s">
        <v>95</v>
      </c>
      <c r="F392" s="38"/>
      <c r="G392" s="38"/>
      <c r="I392" s="35"/>
    </row>
    <row r="393" spans="1:9" ht="15.75" customHeight="1" x14ac:dyDescent="0.25">
      <c r="A393" s="1"/>
      <c r="C393" s="42" t="s">
        <v>90</v>
      </c>
      <c r="D393" s="43" t="s">
        <v>94</v>
      </c>
      <c r="E393" s="44" t="s">
        <v>95</v>
      </c>
      <c r="F393" s="38"/>
      <c r="G393" s="38"/>
      <c r="I393" s="35"/>
    </row>
    <row r="394" spans="1:9" ht="15.75" customHeight="1" x14ac:dyDescent="0.25">
      <c r="A394" s="1"/>
      <c r="C394" s="42" t="s">
        <v>91</v>
      </c>
      <c r="D394" s="43" t="s">
        <v>94</v>
      </c>
      <c r="E394" s="44" t="s">
        <v>95</v>
      </c>
      <c r="F394" s="38"/>
      <c r="G394" s="38"/>
      <c r="I394" s="35"/>
    </row>
    <row r="395" spans="1:9" ht="15.75" customHeight="1" x14ac:dyDescent="0.25">
      <c r="A395" s="1"/>
      <c r="C395" s="42" t="s">
        <v>354</v>
      </c>
      <c r="D395" s="43" t="s">
        <v>94</v>
      </c>
      <c r="E395" s="44" t="s">
        <v>96</v>
      </c>
      <c r="F395" s="38"/>
      <c r="G395" s="38"/>
      <c r="I395" s="35"/>
    </row>
    <row r="396" spans="1:9" ht="15.75" customHeight="1" x14ac:dyDescent="0.25">
      <c r="A396" s="1"/>
      <c r="C396" s="45" t="s">
        <v>93</v>
      </c>
      <c r="D396" s="46" t="s">
        <v>94</v>
      </c>
      <c r="E396" s="47" t="s">
        <v>96</v>
      </c>
      <c r="F396" s="38"/>
      <c r="G396" s="38"/>
      <c r="I396" s="35"/>
    </row>
    <row r="397" spans="1:9" ht="15.75" customHeight="1" thickBot="1" x14ac:dyDescent="0.3">
      <c r="A397" s="1"/>
      <c r="I397" s="35"/>
    </row>
    <row r="398" spans="1:9" ht="15.75" customHeight="1" thickBot="1" x14ac:dyDescent="0.3">
      <c r="A398" s="50" t="s">
        <v>113</v>
      </c>
      <c r="B398" s="196" t="s">
        <v>20</v>
      </c>
      <c r="C398" s="180"/>
      <c r="D398" s="180"/>
      <c r="E398" s="180"/>
      <c r="F398" s="180"/>
      <c r="G398" s="181"/>
      <c r="H398" s="178" t="s">
        <v>206</v>
      </c>
      <c r="I398" s="92"/>
    </row>
    <row r="399" spans="1:9" ht="15.75" thickBot="1" x14ac:dyDescent="0.3">
      <c r="A399" s="1"/>
      <c r="I399" s="35"/>
    </row>
    <row r="400" spans="1:9" ht="15.75" customHeight="1" thickBot="1" x14ac:dyDescent="0.3">
      <c r="A400" s="50" t="s">
        <v>114</v>
      </c>
      <c r="B400" s="196" t="s">
        <v>115</v>
      </c>
      <c r="C400" s="180"/>
      <c r="D400" s="180"/>
      <c r="E400" s="180"/>
      <c r="F400" s="180"/>
      <c r="G400" s="181"/>
      <c r="H400" s="178" t="s">
        <v>206</v>
      </c>
      <c r="I400" s="92"/>
    </row>
    <row r="401" spans="1:9" ht="15.75" thickBot="1" x14ac:dyDescent="0.3">
      <c r="A401" s="1"/>
      <c r="I401" s="35"/>
    </row>
    <row r="402" spans="1:9" ht="15.75" customHeight="1" thickBot="1" x14ac:dyDescent="0.3">
      <c r="A402" s="50" t="s">
        <v>116</v>
      </c>
      <c r="B402" s="196" t="s">
        <v>357</v>
      </c>
      <c r="C402" s="180"/>
      <c r="D402" s="180"/>
      <c r="E402" s="180"/>
      <c r="F402" s="180"/>
      <c r="G402" s="181"/>
      <c r="H402" s="178" t="s">
        <v>206</v>
      </c>
      <c r="I402" s="92"/>
    </row>
    <row r="403" spans="1:9" ht="15.75" thickBot="1" x14ac:dyDescent="0.3">
      <c r="A403" s="1"/>
      <c r="I403" s="35"/>
    </row>
    <row r="404" spans="1:9" ht="15.75" customHeight="1" thickBot="1" x14ac:dyDescent="0.3">
      <c r="A404" s="50" t="s">
        <v>153</v>
      </c>
      <c r="B404" s="196" t="s">
        <v>21</v>
      </c>
      <c r="C404" s="180"/>
      <c r="D404" s="180"/>
      <c r="E404" s="180"/>
      <c r="F404" s="180"/>
      <c r="G404" s="180"/>
      <c r="H404" s="180"/>
      <c r="I404" s="181"/>
    </row>
    <row r="405" spans="1:9" ht="15.75" customHeight="1" x14ac:dyDescent="0.25">
      <c r="A405" s="1"/>
      <c r="I405" s="35"/>
    </row>
    <row r="406" spans="1:9" ht="15.75" customHeight="1" x14ac:dyDescent="0.25">
      <c r="A406" s="61"/>
      <c r="B406" s="62"/>
      <c r="C406" s="27" t="s">
        <v>81</v>
      </c>
      <c r="D406" s="28" t="s">
        <v>83</v>
      </c>
      <c r="E406" s="25" t="s">
        <v>82</v>
      </c>
      <c r="F406" s="26" t="s">
        <v>79</v>
      </c>
      <c r="G406" s="25" t="s">
        <v>154</v>
      </c>
      <c r="I406" s="63"/>
    </row>
    <row r="407" spans="1:9" ht="15.75" customHeight="1" x14ac:dyDescent="0.25">
      <c r="A407" s="61"/>
      <c r="B407" s="52"/>
      <c r="C407" s="29" t="s">
        <v>39</v>
      </c>
      <c r="D407" s="30">
        <v>500</v>
      </c>
      <c r="E407" s="5">
        <v>220</v>
      </c>
      <c r="F407" s="7" t="s">
        <v>41</v>
      </c>
      <c r="G407" s="3" t="s">
        <v>32</v>
      </c>
      <c r="I407" s="63"/>
    </row>
    <row r="408" spans="1:9" ht="15.75" customHeight="1" x14ac:dyDescent="0.25">
      <c r="A408" s="61"/>
      <c r="B408" s="52"/>
      <c r="C408" s="29" t="s">
        <v>42</v>
      </c>
      <c r="D408" s="30">
        <v>600</v>
      </c>
      <c r="E408" s="5">
        <v>220</v>
      </c>
      <c r="F408" s="7" t="s">
        <v>41</v>
      </c>
      <c r="G408" s="3" t="s">
        <v>32</v>
      </c>
      <c r="I408" s="63"/>
    </row>
    <row r="409" spans="1:9" ht="15.75" customHeight="1" x14ac:dyDescent="0.25">
      <c r="A409" s="61"/>
      <c r="B409" s="52"/>
      <c r="C409" s="53" t="s">
        <v>43</v>
      </c>
      <c r="D409" s="30">
        <v>250</v>
      </c>
      <c r="E409" s="5">
        <v>220</v>
      </c>
      <c r="F409" s="7" t="s">
        <v>41</v>
      </c>
      <c r="G409" s="3" t="s">
        <v>32</v>
      </c>
      <c r="I409" s="63"/>
    </row>
    <row r="410" spans="1:9" ht="15.75" customHeight="1" x14ac:dyDescent="0.25">
      <c r="A410" s="61"/>
      <c r="B410" s="52"/>
      <c r="C410" s="53" t="s">
        <v>117</v>
      </c>
      <c r="D410" s="30">
        <v>28</v>
      </c>
      <c r="E410" s="5">
        <v>220</v>
      </c>
      <c r="F410" s="7" t="s">
        <v>41</v>
      </c>
      <c r="G410" s="3" t="s">
        <v>32</v>
      </c>
      <c r="I410" s="35"/>
    </row>
    <row r="411" spans="1:9" ht="15.75" customHeight="1" x14ac:dyDescent="0.25">
      <c r="A411" s="61"/>
      <c r="B411" s="52"/>
      <c r="C411" s="53" t="s">
        <v>118</v>
      </c>
      <c r="D411" s="30">
        <v>72</v>
      </c>
      <c r="E411" s="5">
        <v>220</v>
      </c>
      <c r="F411" s="7" t="s">
        <v>41</v>
      </c>
      <c r="G411" s="3" t="s">
        <v>32</v>
      </c>
      <c r="I411" s="35"/>
    </row>
    <row r="412" spans="1:9" ht="15.75" customHeight="1" x14ac:dyDescent="0.25">
      <c r="A412" s="61"/>
      <c r="B412" s="52"/>
      <c r="C412" s="53" t="s">
        <v>119</v>
      </c>
      <c r="D412" s="30">
        <v>180</v>
      </c>
      <c r="E412" s="5">
        <v>220</v>
      </c>
      <c r="F412" s="7" t="s">
        <v>41</v>
      </c>
      <c r="G412" s="3" t="s">
        <v>32</v>
      </c>
      <c r="I412" s="35"/>
    </row>
    <row r="413" spans="1:9" ht="15.75" customHeight="1" x14ac:dyDescent="0.25">
      <c r="A413" s="61"/>
      <c r="B413" s="52"/>
      <c r="C413" s="53" t="s">
        <v>120</v>
      </c>
      <c r="D413" s="30">
        <v>97</v>
      </c>
      <c r="E413" s="5">
        <v>220</v>
      </c>
      <c r="F413" s="7" t="s">
        <v>41</v>
      </c>
      <c r="G413" s="3" t="s">
        <v>32</v>
      </c>
      <c r="I413" s="35"/>
    </row>
    <row r="414" spans="1:9" ht="15.75" customHeight="1" x14ac:dyDescent="0.25">
      <c r="A414" s="61"/>
      <c r="B414" s="52"/>
      <c r="C414" s="53" t="s">
        <v>121</v>
      </c>
      <c r="D414" s="30">
        <v>48.2</v>
      </c>
      <c r="E414" s="5">
        <v>110</v>
      </c>
      <c r="F414" s="7" t="s">
        <v>41</v>
      </c>
      <c r="G414" s="3" t="s">
        <v>32</v>
      </c>
      <c r="I414" s="35"/>
    </row>
    <row r="415" spans="1:9" ht="15.75" customHeight="1" x14ac:dyDescent="0.25">
      <c r="A415" s="61"/>
      <c r="B415" s="52"/>
      <c r="C415" s="53" t="s">
        <v>122</v>
      </c>
      <c r="D415" s="30">
        <v>71.569999999999993</v>
      </c>
      <c r="E415" s="5">
        <v>110</v>
      </c>
      <c r="F415" s="7" t="s">
        <v>41</v>
      </c>
      <c r="G415" s="3" t="s">
        <v>32</v>
      </c>
      <c r="I415" s="35"/>
    </row>
    <row r="416" spans="1:9" ht="15.75" customHeight="1" x14ac:dyDescent="0.25">
      <c r="A416" s="61"/>
      <c r="B416" s="52"/>
      <c r="C416" s="53" t="s">
        <v>123</v>
      </c>
      <c r="D416" s="30">
        <v>25</v>
      </c>
      <c r="E416" s="5">
        <v>110</v>
      </c>
      <c r="F416" s="7" t="s">
        <v>41</v>
      </c>
      <c r="G416" s="3" t="s">
        <v>32</v>
      </c>
      <c r="I416" s="35"/>
    </row>
    <row r="417" spans="1:9" ht="15" customHeight="1" x14ac:dyDescent="0.25">
      <c r="A417" s="61"/>
      <c r="B417" s="52"/>
      <c r="C417" s="53" t="s">
        <v>124</v>
      </c>
      <c r="D417" s="30">
        <v>24</v>
      </c>
      <c r="E417" s="5">
        <v>110</v>
      </c>
      <c r="F417" s="7" t="s">
        <v>41</v>
      </c>
      <c r="G417" s="3" t="s">
        <v>32</v>
      </c>
      <c r="I417" s="35"/>
    </row>
    <row r="418" spans="1:9" ht="15.75" customHeight="1" x14ac:dyDescent="0.25">
      <c r="A418" s="61"/>
      <c r="B418" s="52"/>
      <c r="C418" s="53" t="s">
        <v>125</v>
      </c>
      <c r="D418" s="30">
        <v>27.5</v>
      </c>
      <c r="E418" s="5">
        <v>110</v>
      </c>
      <c r="F418" s="7" t="s">
        <v>41</v>
      </c>
      <c r="G418" s="3" t="s">
        <v>32</v>
      </c>
      <c r="I418" s="35"/>
    </row>
    <row r="419" spans="1:9" ht="15.75" customHeight="1" x14ac:dyDescent="0.25">
      <c r="A419" s="61"/>
      <c r="B419" s="52"/>
      <c r="C419" s="53" t="s">
        <v>126</v>
      </c>
      <c r="D419" s="30">
        <v>11</v>
      </c>
      <c r="E419" s="5">
        <v>110</v>
      </c>
      <c r="F419" s="7" t="s">
        <v>41</v>
      </c>
      <c r="G419" s="3" t="s">
        <v>32</v>
      </c>
      <c r="I419" s="35"/>
    </row>
    <row r="420" spans="1:9" ht="15.75" customHeight="1" x14ac:dyDescent="0.25">
      <c r="A420" s="61"/>
      <c r="B420" s="52"/>
      <c r="C420" s="53" t="s">
        <v>127</v>
      </c>
      <c r="D420" s="30">
        <v>2.5</v>
      </c>
      <c r="E420" s="5">
        <v>110</v>
      </c>
      <c r="F420" s="7" t="s">
        <v>41</v>
      </c>
      <c r="G420" s="3" t="s">
        <v>32</v>
      </c>
      <c r="I420" s="35"/>
    </row>
    <row r="421" spans="1:9" ht="15.75" customHeight="1" x14ac:dyDescent="0.25">
      <c r="A421" s="61"/>
      <c r="B421" s="52"/>
      <c r="C421" s="53" t="s">
        <v>128</v>
      </c>
      <c r="D421" s="30">
        <v>8.8000000000000007</v>
      </c>
      <c r="E421" s="5">
        <v>110</v>
      </c>
      <c r="F421" s="7" t="s">
        <v>41</v>
      </c>
      <c r="G421" s="3" t="s">
        <v>32</v>
      </c>
      <c r="I421" s="35"/>
    </row>
    <row r="422" spans="1:9" ht="15" customHeight="1" x14ac:dyDescent="0.25">
      <c r="A422" s="61"/>
      <c r="B422" s="52"/>
      <c r="C422" s="53" t="s">
        <v>129</v>
      </c>
      <c r="D422" s="30">
        <v>13.26</v>
      </c>
      <c r="E422" s="5">
        <v>110</v>
      </c>
      <c r="F422" s="7" t="s">
        <v>41</v>
      </c>
      <c r="G422" s="3" t="s">
        <v>32</v>
      </c>
      <c r="I422" s="35"/>
    </row>
    <row r="423" spans="1:9" ht="15.75" customHeight="1" x14ac:dyDescent="0.25">
      <c r="A423" s="61"/>
      <c r="B423" s="52"/>
      <c r="C423" s="53" t="s">
        <v>130</v>
      </c>
      <c r="D423" s="30">
        <v>16.21</v>
      </c>
      <c r="E423" s="5">
        <v>110</v>
      </c>
      <c r="F423" s="7" t="s">
        <v>41</v>
      </c>
      <c r="G423" s="3" t="s">
        <v>32</v>
      </c>
      <c r="I423" s="35"/>
    </row>
    <row r="424" spans="1:9" ht="15" customHeight="1" x14ac:dyDescent="0.25">
      <c r="A424" s="61"/>
      <c r="B424" s="52"/>
      <c r="C424" s="53" t="s">
        <v>131</v>
      </c>
      <c r="D424" s="30">
        <v>10.35</v>
      </c>
      <c r="E424" s="5">
        <v>110</v>
      </c>
      <c r="F424" s="7" t="s">
        <v>41</v>
      </c>
      <c r="G424" s="3" t="s">
        <v>32</v>
      </c>
      <c r="I424" s="35"/>
    </row>
    <row r="425" spans="1:9" ht="15" customHeight="1" x14ac:dyDescent="0.25">
      <c r="A425" s="61"/>
      <c r="B425" s="52"/>
      <c r="C425" s="53" t="s">
        <v>132</v>
      </c>
      <c r="D425" s="30">
        <v>30.78</v>
      </c>
      <c r="E425" s="5">
        <v>110</v>
      </c>
      <c r="F425" s="7" t="s">
        <v>41</v>
      </c>
      <c r="G425" s="3" t="s">
        <v>32</v>
      </c>
      <c r="I425" s="35"/>
    </row>
    <row r="426" spans="1:9" ht="15" customHeight="1" x14ac:dyDescent="0.25">
      <c r="A426" s="61"/>
      <c r="B426" s="52"/>
      <c r="C426" s="53" t="s">
        <v>133</v>
      </c>
      <c r="D426" s="30">
        <v>11.3</v>
      </c>
      <c r="E426" s="5">
        <v>110</v>
      </c>
      <c r="F426" s="7" t="s">
        <v>41</v>
      </c>
      <c r="G426" s="3" t="s">
        <v>32</v>
      </c>
      <c r="I426" s="35"/>
    </row>
    <row r="427" spans="1:9" ht="15" customHeight="1" x14ac:dyDescent="0.25">
      <c r="A427" s="61"/>
      <c r="B427" s="52"/>
      <c r="C427" s="53" t="s">
        <v>134</v>
      </c>
      <c r="D427" s="30">
        <v>25</v>
      </c>
      <c r="E427" s="5">
        <v>110</v>
      </c>
      <c r="F427" s="7" t="s">
        <v>41</v>
      </c>
      <c r="G427" s="3" t="s">
        <v>32</v>
      </c>
      <c r="I427" s="35"/>
    </row>
    <row r="428" spans="1:9" ht="15" customHeight="1" x14ac:dyDescent="0.25">
      <c r="A428" s="61"/>
      <c r="B428" s="52"/>
      <c r="C428" s="53" t="s">
        <v>135</v>
      </c>
      <c r="D428" s="30">
        <v>8.25</v>
      </c>
      <c r="E428" s="5">
        <v>110</v>
      </c>
      <c r="F428" s="7" t="s">
        <v>41</v>
      </c>
      <c r="G428" s="3" t="s">
        <v>32</v>
      </c>
      <c r="I428" s="35"/>
    </row>
    <row r="429" spans="1:9" ht="15.75" customHeight="1" x14ac:dyDescent="0.25">
      <c r="A429" s="61"/>
      <c r="B429" s="52"/>
      <c r="C429" s="53" t="s">
        <v>136</v>
      </c>
      <c r="D429" s="30">
        <v>11.34</v>
      </c>
      <c r="E429" s="5">
        <v>110</v>
      </c>
      <c r="F429" s="7" t="s">
        <v>41</v>
      </c>
      <c r="G429" s="3" t="s">
        <v>32</v>
      </c>
      <c r="I429" s="35"/>
    </row>
    <row r="430" spans="1:9" ht="15.75" customHeight="1" x14ac:dyDescent="0.25">
      <c r="A430" s="61"/>
      <c r="B430" s="52"/>
      <c r="C430" s="53" t="s">
        <v>137</v>
      </c>
      <c r="D430" s="30">
        <v>9.35</v>
      </c>
      <c r="E430" s="5">
        <v>110</v>
      </c>
      <c r="F430" s="7" t="s">
        <v>41</v>
      </c>
      <c r="G430" s="3" t="s">
        <v>32</v>
      </c>
      <c r="I430" s="35"/>
    </row>
    <row r="431" spans="1:9" ht="15.75" customHeight="1" x14ac:dyDescent="0.25">
      <c r="A431" s="61"/>
      <c r="B431" s="52"/>
      <c r="C431" s="53" t="s">
        <v>138</v>
      </c>
      <c r="D431" s="30">
        <v>6</v>
      </c>
      <c r="E431" s="5">
        <v>110</v>
      </c>
      <c r="F431" s="7" t="s">
        <v>41</v>
      </c>
      <c r="G431" s="3" t="s">
        <v>32</v>
      </c>
      <c r="I431" s="35"/>
    </row>
    <row r="432" spans="1:9" ht="15.75" customHeight="1" x14ac:dyDescent="0.25">
      <c r="A432" s="61"/>
      <c r="B432" s="52"/>
      <c r="C432" s="53" t="s">
        <v>139</v>
      </c>
      <c r="D432" s="30">
        <v>15</v>
      </c>
      <c r="E432" s="5">
        <v>110</v>
      </c>
      <c r="F432" s="7" t="s">
        <v>41</v>
      </c>
      <c r="G432" s="3" t="s">
        <v>32</v>
      </c>
      <c r="I432" s="35"/>
    </row>
    <row r="433" spans="1:9" ht="15.75" customHeight="1" x14ac:dyDescent="0.25">
      <c r="A433" s="61"/>
      <c r="B433" s="52"/>
      <c r="C433" s="53" t="s">
        <v>140</v>
      </c>
      <c r="D433" s="30">
        <v>14.2</v>
      </c>
      <c r="E433" s="5">
        <v>110</v>
      </c>
      <c r="F433" s="7" t="s">
        <v>41</v>
      </c>
      <c r="G433" s="3" t="s">
        <v>32</v>
      </c>
      <c r="I433" s="35"/>
    </row>
    <row r="434" spans="1:9" ht="15.75" customHeight="1" x14ac:dyDescent="0.25">
      <c r="A434" s="61"/>
      <c r="B434" s="52"/>
      <c r="C434" s="53" t="s">
        <v>141</v>
      </c>
      <c r="D434" s="30">
        <v>8</v>
      </c>
      <c r="E434" s="5">
        <v>110</v>
      </c>
      <c r="F434" s="7" t="s">
        <v>41</v>
      </c>
      <c r="G434" s="3" t="s">
        <v>32</v>
      </c>
      <c r="I434" s="35"/>
    </row>
    <row r="435" spans="1:9" ht="15.75" customHeight="1" x14ac:dyDescent="0.25">
      <c r="A435" s="61"/>
      <c r="B435" s="52"/>
      <c r="C435" s="53" t="s">
        <v>142</v>
      </c>
      <c r="D435" s="30">
        <v>6.1</v>
      </c>
      <c r="E435" s="5">
        <v>110</v>
      </c>
      <c r="F435" s="7" t="s">
        <v>41</v>
      </c>
      <c r="G435" s="3" t="s">
        <v>32</v>
      </c>
      <c r="I435" s="35"/>
    </row>
    <row r="436" spans="1:9" ht="15.75" customHeight="1" x14ac:dyDescent="0.25">
      <c r="A436" s="61"/>
      <c r="B436" s="52"/>
      <c r="C436" s="53" t="s">
        <v>143</v>
      </c>
      <c r="D436" s="30">
        <v>2.2999999999999998</v>
      </c>
      <c r="E436" s="5">
        <v>110</v>
      </c>
      <c r="F436" s="7" t="s">
        <v>41</v>
      </c>
      <c r="G436" s="3" t="s">
        <v>32</v>
      </c>
      <c r="I436" s="35"/>
    </row>
    <row r="437" spans="1:9" ht="15.75" customHeight="1" x14ac:dyDescent="0.25">
      <c r="A437" s="61"/>
      <c r="B437" s="52"/>
      <c r="C437" s="53" t="s">
        <v>144</v>
      </c>
      <c r="D437" s="30">
        <v>15</v>
      </c>
      <c r="E437" s="5">
        <v>110</v>
      </c>
      <c r="F437" s="7" t="s">
        <v>41</v>
      </c>
      <c r="G437" s="3" t="s">
        <v>32</v>
      </c>
      <c r="I437" s="35"/>
    </row>
    <row r="438" spans="1:9" ht="15.75" customHeight="1" x14ac:dyDescent="0.25">
      <c r="A438" s="61"/>
      <c r="B438" s="52"/>
      <c r="C438" s="53" t="s">
        <v>145</v>
      </c>
      <c r="D438" s="30">
        <v>2.2999999999999998</v>
      </c>
      <c r="E438" s="5">
        <v>110</v>
      </c>
      <c r="F438" s="7" t="s">
        <v>41</v>
      </c>
      <c r="G438" s="3" t="s">
        <v>32</v>
      </c>
      <c r="I438" s="35"/>
    </row>
    <row r="439" spans="1:9" ht="15.75" customHeight="1" x14ac:dyDescent="0.25">
      <c r="A439" s="61"/>
      <c r="B439" s="52"/>
      <c r="C439" s="53" t="s">
        <v>146</v>
      </c>
      <c r="D439" s="30">
        <v>4.5999999999999996</v>
      </c>
      <c r="E439" s="5">
        <v>110</v>
      </c>
      <c r="F439" s="7" t="s">
        <v>41</v>
      </c>
      <c r="G439" s="3" t="s">
        <v>32</v>
      </c>
      <c r="I439" s="35"/>
    </row>
    <row r="440" spans="1:9" ht="15.75" customHeight="1" x14ac:dyDescent="0.25">
      <c r="A440" s="61"/>
      <c r="B440" s="52"/>
      <c r="C440" s="53" t="s">
        <v>147</v>
      </c>
      <c r="D440" s="30">
        <v>14.9</v>
      </c>
      <c r="E440" s="5">
        <v>110</v>
      </c>
      <c r="F440" s="7" t="s">
        <v>41</v>
      </c>
      <c r="G440" s="3" t="s">
        <v>32</v>
      </c>
      <c r="I440" s="35"/>
    </row>
    <row r="441" spans="1:9" ht="15.75" customHeight="1" x14ac:dyDescent="0.25">
      <c r="A441" s="61"/>
      <c r="B441" s="52"/>
      <c r="C441" s="53" t="s">
        <v>148</v>
      </c>
      <c r="D441" s="30">
        <v>5.2</v>
      </c>
      <c r="E441" s="5">
        <v>110</v>
      </c>
      <c r="F441" s="7" t="s">
        <v>41</v>
      </c>
      <c r="G441" s="3" t="s">
        <v>32</v>
      </c>
      <c r="I441" s="35"/>
    </row>
    <row r="442" spans="1:9" ht="15.75" customHeight="1" x14ac:dyDescent="0.25">
      <c r="A442" s="61"/>
      <c r="B442" s="52"/>
      <c r="C442" s="53" t="s">
        <v>149</v>
      </c>
      <c r="D442" s="30">
        <v>20.52</v>
      </c>
      <c r="E442" s="5">
        <v>110</v>
      </c>
      <c r="F442" s="7" t="s">
        <v>41</v>
      </c>
      <c r="G442" s="3" t="s">
        <v>32</v>
      </c>
      <c r="I442" s="35"/>
    </row>
    <row r="443" spans="1:9" ht="15.75" customHeight="1" x14ac:dyDescent="0.25">
      <c r="A443" s="61"/>
      <c r="B443" s="52"/>
      <c r="C443" s="53" t="s">
        <v>150</v>
      </c>
      <c r="D443" s="30">
        <v>5.2</v>
      </c>
      <c r="E443" s="5">
        <v>110</v>
      </c>
      <c r="F443" s="7" t="s">
        <v>41</v>
      </c>
      <c r="G443" s="3" t="s">
        <v>32</v>
      </c>
      <c r="I443" s="35"/>
    </row>
    <row r="444" spans="1:9" ht="15.75" customHeight="1" x14ac:dyDescent="0.25">
      <c r="A444" s="61"/>
      <c r="B444" s="52"/>
      <c r="C444" s="53" t="s">
        <v>151</v>
      </c>
      <c r="D444" s="30">
        <v>2.7</v>
      </c>
      <c r="E444" s="5">
        <v>110</v>
      </c>
      <c r="F444" s="7" t="s">
        <v>41</v>
      </c>
      <c r="G444" s="3" t="s">
        <v>32</v>
      </c>
      <c r="I444" s="35"/>
    </row>
    <row r="445" spans="1:9" ht="15.75" customHeight="1" x14ac:dyDescent="0.25">
      <c r="A445" s="61"/>
      <c r="B445" s="52"/>
      <c r="C445" s="53" t="s">
        <v>152</v>
      </c>
      <c r="D445" s="30">
        <v>7.5</v>
      </c>
      <c r="E445" s="5">
        <v>110</v>
      </c>
      <c r="F445" s="7" t="s">
        <v>41</v>
      </c>
      <c r="G445" s="3" t="s">
        <v>32</v>
      </c>
      <c r="I445" s="35"/>
    </row>
    <row r="446" spans="1:9" ht="15.75" customHeight="1" thickBot="1" x14ac:dyDescent="0.3">
      <c r="A446" s="61"/>
      <c r="B446" s="52"/>
      <c r="C446" s="51"/>
      <c r="D446" s="52"/>
      <c r="I446" s="35"/>
    </row>
    <row r="447" spans="1:9" ht="15.75" customHeight="1" thickBot="1" x14ac:dyDescent="0.3">
      <c r="A447" s="50" t="s">
        <v>155</v>
      </c>
      <c r="B447" s="196" t="s">
        <v>356</v>
      </c>
      <c r="C447" s="180"/>
      <c r="D447" s="180"/>
      <c r="E447" s="180"/>
      <c r="F447" s="180"/>
      <c r="G447" s="180"/>
      <c r="H447" s="180"/>
      <c r="I447" s="181"/>
    </row>
    <row r="448" spans="1:9" ht="15.75" customHeight="1" x14ac:dyDescent="0.25">
      <c r="A448" s="1"/>
      <c r="H448" s="2"/>
      <c r="I448" s="63"/>
    </row>
    <row r="449" spans="1:9" ht="15.75" customHeight="1" x14ac:dyDescent="0.25">
      <c r="A449" s="1"/>
      <c r="D449" s="185">
        <f>B2</f>
        <v>45323</v>
      </c>
      <c r="E449" s="186"/>
      <c r="I449" s="35"/>
    </row>
    <row r="450" spans="1:9" ht="15.75" customHeight="1" x14ac:dyDescent="0.25">
      <c r="A450" s="1"/>
      <c r="D450" s="12" t="s">
        <v>84</v>
      </c>
      <c r="E450" s="9" t="s">
        <v>85</v>
      </c>
      <c r="I450" s="35"/>
    </row>
    <row r="451" spans="1:9" ht="15.75" customHeight="1" x14ac:dyDescent="0.25">
      <c r="A451" s="1"/>
      <c r="D451" s="6" t="s">
        <v>44</v>
      </c>
      <c r="E451" s="49">
        <f>'D-1'!E10</f>
        <v>904.59</v>
      </c>
      <c r="I451" s="35"/>
    </row>
    <row r="452" spans="1:9" ht="15.75" customHeight="1" x14ac:dyDescent="0.25">
      <c r="A452" s="1"/>
      <c r="D452" s="6" t="s">
        <v>45</v>
      </c>
      <c r="E452" s="49">
        <f>'D-1'!E11</f>
        <v>822.58</v>
      </c>
      <c r="I452" s="35"/>
    </row>
    <row r="453" spans="1:9" ht="15.75" customHeight="1" x14ac:dyDescent="0.25">
      <c r="A453" s="1"/>
      <c r="D453" s="6" t="s">
        <v>46</v>
      </c>
      <c r="E453" s="49">
        <f>'D-1'!E12</f>
        <v>765.68</v>
      </c>
      <c r="I453" s="35"/>
    </row>
    <row r="454" spans="1:9" ht="15.75" customHeight="1" x14ac:dyDescent="0.25">
      <c r="A454" s="1"/>
      <c r="D454" s="6" t="s">
        <v>47</v>
      </c>
      <c r="E454" s="49">
        <f>'D-1'!E13</f>
        <v>750.28</v>
      </c>
      <c r="I454" s="35"/>
    </row>
    <row r="455" spans="1:9" ht="15.75" customHeight="1" x14ac:dyDescent="0.25">
      <c r="A455" s="1"/>
      <c r="D455" s="6" t="s">
        <v>48</v>
      </c>
      <c r="E455" s="49">
        <f>'D-1'!E14</f>
        <v>752.78</v>
      </c>
      <c r="I455" s="35"/>
    </row>
    <row r="456" spans="1:9" ht="15.75" customHeight="1" x14ac:dyDescent="0.25">
      <c r="A456" s="1"/>
      <c r="D456" s="6" t="s">
        <v>49</v>
      </c>
      <c r="E456" s="49">
        <f>'D-1'!E15</f>
        <v>936.61</v>
      </c>
      <c r="I456" s="35"/>
    </row>
    <row r="457" spans="1:9" ht="15.75" customHeight="1" x14ac:dyDescent="0.25">
      <c r="A457" s="1"/>
      <c r="D457" s="6" t="s">
        <v>50</v>
      </c>
      <c r="E457" s="49">
        <f>'D-1'!E16</f>
        <v>1140.46</v>
      </c>
      <c r="I457" s="35"/>
    </row>
    <row r="458" spans="1:9" x14ac:dyDescent="0.25">
      <c r="A458" s="1"/>
      <c r="D458" s="6" t="s">
        <v>51</v>
      </c>
      <c r="E458" s="49">
        <f>'D-1'!E17</f>
        <v>1460.2</v>
      </c>
      <c r="I458" s="35"/>
    </row>
    <row r="459" spans="1:9" x14ac:dyDescent="0.25">
      <c r="A459" s="1"/>
      <c r="D459" s="6" t="s">
        <v>52</v>
      </c>
      <c r="E459" s="49">
        <f>'D-1'!E18</f>
        <v>1557.57</v>
      </c>
      <c r="I459" s="35"/>
    </row>
    <row r="460" spans="1:9" x14ac:dyDescent="0.25">
      <c r="A460" s="1"/>
      <c r="D460" s="6" t="s">
        <v>53</v>
      </c>
      <c r="E460" s="49">
        <f>'D-1'!E19</f>
        <v>1627.44</v>
      </c>
      <c r="I460" s="35"/>
    </row>
    <row r="461" spans="1:9" x14ac:dyDescent="0.25">
      <c r="A461" s="1"/>
      <c r="D461" s="6" t="s">
        <v>54</v>
      </c>
      <c r="E461" s="49">
        <f>'D-1'!E20</f>
        <v>1554.12</v>
      </c>
      <c r="I461" s="35"/>
    </row>
    <row r="462" spans="1:9" x14ac:dyDescent="0.25">
      <c r="A462" s="1"/>
      <c r="D462" s="6" t="s">
        <v>55</v>
      </c>
      <c r="E462" s="49">
        <f>'D-1'!E21</f>
        <v>1425.5</v>
      </c>
      <c r="I462" s="35"/>
    </row>
    <row r="463" spans="1:9" x14ac:dyDescent="0.25">
      <c r="A463" s="1"/>
      <c r="D463" s="6" t="s">
        <v>56</v>
      </c>
      <c r="E463" s="49">
        <f>'D-1'!E22</f>
        <v>1400.85</v>
      </c>
      <c r="I463" s="35"/>
    </row>
    <row r="464" spans="1:9" x14ac:dyDescent="0.25">
      <c r="A464" s="1"/>
      <c r="D464" s="6" t="s">
        <v>57</v>
      </c>
      <c r="E464" s="49">
        <f>'D-1'!E23</f>
        <v>1393.74</v>
      </c>
      <c r="I464" s="35"/>
    </row>
    <row r="465" spans="1:9" x14ac:dyDescent="0.25">
      <c r="A465" s="1"/>
      <c r="D465" s="6" t="s">
        <v>58</v>
      </c>
      <c r="E465" s="49">
        <f>'D-1'!E24</f>
        <v>1508.07</v>
      </c>
      <c r="I465" s="35"/>
    </row>
    <row r="466" spans="1:9" x14ac:dyDescent="0.25">
      <c r="A466" s="1"/>
      <c r="D466" s="6" t="s">
        <v>59</v>
      </c>
      <c r="E466" s="49">
        <f>'D-1'!E25</f>
        <v>1519.52</v>
      </c>
      <c r="I466" s="35"/>
    </row>
    <row r="467" spans="1:9" x14ac:dyDescent="0.25">
      <c r="A467" s="1"/>
      <c r="D467" s="6" t="s">
        <v>60</v>
      </c>
      <c r="E467" s="49">
        <f>'D-1'!E26</f>
        <v>1582.94</v>
      </c>
      <c r="I467" s="35"/>
    </row>
    <row r="468" spans="1:9" x14ac:dyDescent="0.25">
      <c r="A468" s="1"/>
      <c r="D468" s="6" t="s">
        <v>61</v>
      </c>
      <c r="E468" s="49">
        <f>'D-1'!E27</f>
        <v>1735.95</v>
      </c>
      <c r="I468" s="35"/>
    </row>
    <row r="469" spans="1:9" x14ac:dyDescent="0.25">
      <c r="A469" s="1"/>
      <c r="D469" s="6" t="s">
        <v>62</v>
      </c>
      <c r="E469" s="49">
        <f>'D-1'!E28</f>
        <v>1807.05</v>
      </c>
      <c r="I469" s="35"/>
    </row>
    <row r="470" spans="1:9" x14ac:dyDescent="0.25">
      <c r="A470" s="1"/>
      <c r="D470" s="6" t="s">
        <v>63</v>
      </c>
      <c r="E470" s="49">
        <f>'D-1'!E29</f>
        <v>1794.06</v>
      </c>
      <c r="I470" s="35"/>
    </row>
    <row r="471" spans="1:9" x14ac:dyDescent="0.25">
      <c r="A471" s="1"/>
      <c r="D471" s="6" t="s">
        <v>64</v>
      </c>
      <c r="E471" s="49">
        <f>'D-1'!E30</f>
        <v>1774.98</v>
      </c>
      <c r="I471" s="35"/>
    </row>
    <row r="472" spans="1:9" x14ac:dyDescent="0.25">
      <c r="A472" s="1"/>
      <c r="D472" s="6" t="s">
        <v>65</v>
      </c>
      <c r="E472" s="49">
        <f>'D-1'!E31</f>
        <v>1651.84</v>
      </c>
      <c r="I472" s="35"/>
    </row>
    <row r="473" spans="1:9" x14ac:dyDescent="0.25">
      <c r="A473" s="1"/>
      <c r="D473" s="6" t="s">
        <v>66</v>
      </c>
      <c r="E473" s="49">
        <f>'D-1'!E32</f>
        <v>1447.66</v>
      </c>
      <c r="I473" s="35"/>
    </row>
    <row r="474" spans="1:9" x14ac:dyDescent="0.25">
      <c r="A474" s="1"/>
      <c r="D474" s="10" t="s">
        <v>67</v>
      </c>
      <c r="E474" s="49">
        <f>'D-1'!E33</f>
        <v>1168.1600000000001</v>
      </c>
      <c r="I474" s="35"/>
    </row>
    <row r="475" spans="1:9" x14ac:dyDescent="0.25">
      <c r="A475" s="1"/>
      <c r="E475" s="108"/>
      <c r="I475" s="35"/>
    </row>
    <row r="476" spans="1:9" x14ac:dyDescent="0.25">
      <c r="A476" s="1"/>
      <c r="E476" s="108"/>
      <c r="I476" s="35"/>
    </row>
    <row r="477" spans="1:9" x14ac:dyDescent="0.25">
      <c r="A477" s="1"/>
      <c r="E477" s="108"/>
      <c r="I477" s="35"/>
    </row>
    <row r="478" spans="1:9" x14ac:dyDescent="0.25">
      <c r="A478" s="1"/>
      <c r="E478" s="108"/>
      <c r="I478" s="35"/>
    </row>
    <row r="479" spans="1:9" x14ac:dyDescent="0.25">
      <c r="A479" s="1"/>
      <c r="E479" s="108"/>
      <c r="I479" s="35"/>
    </row>
    <row r="480" spans="1:9" x14ac:dyDescent="0.25">
      <c r="A480" s="1"/>
      <c r="E480" s="108"/>
      <c r="I480" s="35"/>
    </row>
    <row r="481" spans="1:9" x14ac:dyDescent="0.25">
      <c r="A481" s="1"/>
      <c r="E481" s="108"/>
      <c r="I481" s="35"/>
    </row>
    <row r="482" spans="1:9" x14ac:dyDescent="0.25">
      <c r="A482" s="1"/>
      <c r="E482" s="108"/>
      <c r="I482" s="35"/>
    </row>
    <row r="483" spans="1:9" x14ac:dyDescent="0.25">
      <c r="A483" s="1"/>
      <c r="E483" s="108"/>
      <c r="I483" s="35"/>
    </row>
    <row r="484" spans="1:9" x14ac:dyDescent="0.25">
      <c r="A484" s="1"/>
      <c r="E484" s="108"/>
      <c r="I484" s="35"/>
    </row>
    <row r="485" spans="1:9" ht="15.75" customHeight="1" x14ac:dyDescent="0.25">
      <c r="A485" s="1"/>
      <c r="E485" s="108"/>
      <c r="I485" s="35"/>
    </row>
    <row r="486" spans="1:9" x14ac:dyDescent="0.25">
      <c r="A486" s="1"/>
      <c r="E486" s="108"/>
      <c r="I486" s="35"/>
    </row>
    <row r="487" spans="1:9" x14ac:dyDescent="0.25">
      <c r="A487" s="1"/>
      <c r="E487" s="108"/>
      <c r="I487" s="35"/>
    </row>
    <row r="488" spans="1:9" x14ac:dyDescent="0.25">
      <c r="A488" s="1"/>
      <c r="E488" s="108"/>
      <c r="I488" s="35"/>
    </row>
    <row r="489" spans="1:9" x14ac:dyDescent="0.25">
      <c r="A489" s="1"/>
      <c r="E489" s="108"/>
      <c r="I489" s="35"/>
    </row>
    <row r="490" spans="1:9" x14ac:dyDescent="0.25">
      <c r="A490" s="1"/>
      <c r="E490" s="108"/>
      <c r="I490" s="35"/>
    </row>
    <row r="491" spans="1:9" x14ac:dyDescent="0.25">
      <c r="A491" s="1"/>
      <c r="E491" s="108"/>
      <c r="I491" s="35"/>
    </row>
    <row r="492" spans="1:9" x14ac:dyDescent="0.25">
      <c r="A492" s="1"/>
      <c r="E492" s="108"/>
      <c r="I492" s="35"/>
    </row>
    <row r="493" spans="1:9" x14ac:dyDescent="0.25">
      <c r="A493" s="1"/>
      <c r="E493" s="108"/>
      <c r="I493" s="35"/>
    </row>
    <row r="494" spans="1:9" x14ac:dyDescent="0.25">
      <c r="A494" s="1"/>
      <c r="E494" s="108"/>
      <c r="I494" s="35"/>
    </row>
    <row r="495" spans="1:9" x14ac:dyDescent="0.25">
      <c r="A495" s="1"/>
      <c r="E495" s="108"/>
      <c r="I495" s="35"/>
    </row>
    <row r="496" spans="1:9" x14ac:dyDescent="0.25">
      <c r="A496" s="1"/>
      <c r="E496" s="108"/>
      <c r="I496" s="35"/>
    </row>
    <row r="497" spans="1:9" x14ac:dyDescent="0.25">
      <c r="A497" s="1"/>
      <c r="E497" s="108"/>
      <c r="I497" s="35"/>
    </row>
    <row r="498" spans="1:9" x14ac:dyDescent="0.25">
      <c r="A498" s="1"/>
      <c r="E498" s="108"/>
      <c r="I498" s="35"/>
    </row>
    <row r="499" spans="1:9" x14ac:dyDescent="0.25">
      <c r="A499" s="1"/>
      <c r="E499" s="108"/>
      <c r="I499" s="35"/>
    </row>
    <row r="500" spans="1:9" x14ac:dyDescent="0.25">
      <c r="A500" s="1"/>
      <c r="E500" s="108"/>
      <c r="I500" s="35"/>
    </row>
    <row r="501" spans="1:9" ht="15.75" thickBot="1" x14ac:dyDescent="0.3">
      <c r="A501" s="1"/>
      <c r="I501" s="35"/>
    </row>
    <row r="502" spans="1:9" ht="15.75" customHeight="1" thickBot="1" x14ac:dyDescent="0.3">
      <c r="A502" s="50" t="s">
        <v>38</v>
      </c>
      <c r="B502" s="163" t="s">
        <v>22</v>
      </c>
      <c r="C502" s="174"/>
      <c r="D502" s="174"/>
      <c r="E502" s="174"/>
      <c r="F502" s="174"/>
      <c r="G502" s="174"/>
      <c r="H502" s="174"/>
      <c r="I502" s="175"/>
    </row>
    <row r="503" spans="1:9" x14ac:dyDescent="0.25">
      <c r="A503" s="1"/>
      <c r="I503" s="35"/>
    </row>
    <row r="504" spans="1:9" ht="30" x14ac:dyDescent="0.25">
      <c r="A504" s="1"/>
      <c r="B504" s="27" t="s">
        <v>81</v>
      </c>
      <c r="C504" s="27" t="s">
        <v>86</v>
      </c>
      <c r="D504" s="28" t="s">
        <v>83</v>
      </c>
      <c r="E504" s="25" t="s">
        <v>82</v>
      </c>
      <c r="F504" s="25" t="s">
        <v>77</v>
      </c>
      <c r="G504" s="26" t="s">
        <v>79</v>
      </c>
      <c r="I504" s="35"/>
    </row>
    <row r="505" spans="1:9" ht="15" customHeight="1" x14ac:dyDescent="0.25">
      <c r="A505" s="1"/>
      <c r="B505" s="29" t="s">
        <v>39</v>
      </c>
      <c r="C505" s="29">
        <v>1</v>
      </c>
      <c r="D505" s="30">
        <v>125</v>
      </c>
      <c r="E505" s="5">
        <v>220</v>
      </c>
      <c r="F505" s="5" t="s">
        <v>40</v>
      </c>
      <c r="G505" s="7" t="s">
        <v>41</v>
      </c>
      <c r="I505" s="35"/>
    </row>
    <row r="506" spans="1:9" ht="15" customHeight="1" x14ac:dyDescent="0.25">
      <c r="A506" s="1"/>
      <c r="B506" s="29" t="s">
        <v>39</v>
      </c>
      <c r="C506" s="29">
        <v>2</v>
      </c>
      <c r="D506" s="30">
        <v>125</v>
      </c>
      <c r="E506" s="5">
        <v>220</v>
      </c>
      <c r="F506" s="5" t="s">
        <v>40</v>
      </c>
      <c r="G506" s="7" t="s">
        <v>41</v>
      </c>
      <c r="I506" s="35"/>
    </row>
    <row r="507" spans="1:9" ht="15" customHeight="1" x14ac:dyDescent="0.25">
      <c r="A507" s="1"/>
      <c r="B507" s="29" t="s">
        <v>39</v>
      </c>
      <c r="C507" s="29">
        <v>3</v>
      </c>
      <c r="D507" s="30">
        <v>125</v>
      </c>
      <c r="E507" s="5">
        <v>220</v>
      </c>
      <c r="F507" s="5" t="s">
        <v>40</v>
      </c>
      <c r="G507" s="7" t="s">
        <v>41</v>
      </c>
      <c r="I507" s="35"/>
    </row>
    <row r="508" spans="1:9" ht="15" customHeight="1" x14ac:dyDescent="0.25">
      <c r="A508" s="1"/>
      <c r="B508" s="29" t="s">
        <v>39</v>
      </c>
      <c r="C508" s="29">
        <v>4</v>
      </c>
      <c r="D508" s="30">
        <v>125</v>
      </c>
      <c r="E508" s="5">
        <v>220</v>
      </c>
      <c r="F508" s="5" t="s">
        <v>40</v>
      </c>
      <c r="G508" s="7" t="s">
        <v>41</v>
      </c>
      <c r="I508" s="35"/>
    </row>
    <row r="509" spans="1:9" ht="15" customHeight="1" x14ac:dyDescent="0.25">
      <c r="A509" s="1"/>
      <c r="B509" s="29" t="s">
        <v>42</v>
      </c>
      <c r="C509" s="29">
        <v>1</v>
      </c>
      <c r="D509" s="30">
        <v>150</v>
      </c>
      <c r="E509" s="5">
        <v>220</v>
      </c>
      <c r="F509" s="5" t="s">
        <v>40</v>
      </c>
      <c r="G509" s="7" t="s">
        <v>41</v>
      </c>
      <c r="I509" s="35"/>
    </row>
    <row r="510" spans="1:9" ht="15" customHeight="1" x14ac:dyDescent="0.25">
      <c r="A510" s="1"/>
      <c r="B510" s="29" t="s">
        <v>42</v>
      </c>
      <c r="C510" s="29">
        <v>2</v>
      </c>
      <c r="D510" s="30">
        <v>150</v>
      </c>
      <c r="E510" s="5">
        <v>220</v>
      </c>
      <c r="F510" s="5" t="s">
        <v>40</v>
      </c>
      <c r="G510" s="7" t="s">
        <v>41</v>
      </c>
      <c r="I510" s="35"/>
    </row>
    <row r="511" spans="1:9" ht="15" customHeight="1" x14ac:dyDescent="0.25">
      <c r="A511" s="1"/>
      <c r="B511" s="29" t="s">
        <v>42</v>
      </c>
      <c r="C511" s="29">
        <v>3</v>
      </c>
      <c r="D511" s="30">
        <v>150</v>
      </c>
      <c r="E511" s="5">
        <v>220</v>
      </c>
      <c r="F511" s="5" t="s">
        <v>40</v>
      </c>
      <c r="G511" s="7" t="s">
        <v>41</v>
      </c>
      <c r="I511" s="35"/>
    </row>
    <row r="512" spans="1:9" ht="15" customHeight="1" x14ac:dyDescent="0.25">
      <c r="A512" s="1"/>
      <c r="B512" s="29" t="s">
        <v>42</v>
      </c>
      <c r="C512" s="29">
        <v>4</v>
      </c>
      <c r="D512" s="30">
        <v>150</v>
      </c>
      <c r="E512" s="5">
        <v>220</v>
      </c>
      <c r="F512" s="5" t="s">
        <v>40</v>
      </c>
      <c r="G512" s="7" t="s">
        <v>41</v>
      </c>
      <c r="I512" s="35"/>
    </row>
    <row r="513" spans="1:14" ht="15.75" thickBot="1" x14ac:dyDescent="0.3">
      <c r="A513" s="1"/>
      <c r="I513" s="35"/>
    </row>
    <row r="514" spans="1:14" ht="15.75" customHeight="1" thickBot="1" x14ac:dyDescent="0.3">
      <c r="A514" s="50" t="s">
        <v>156</v>
      </c>
      <c r="B514" s="196" t="s">
        <v>23</v>
      </c>
      <c r="C514" s="180"/>
      <c r="D514" s="180"/>
      <c r="E514" s="180"/>
      <c r="F514" s="180"/>
      <c r="G514" s="181"/>
      <c r="H514" s="178" t="s">
        <v>31</v>
      </c>
      <c r="I514" s="92"/>
    </row>
    <row r="515" spans="1:14" ht="15.75" thickBot="1" x14ac:dyDescent="0.3">
      <c r="A515" s="1"/>
      <c r="I515" s="35"/>
    </row>
    <row r="516" spans="1:14" ht="15.75" customHeight="1" thickBot="1" x14ac:dyDescent="0.3">
      <c r="A516" s="50" t="s">
        <v>159</v>
      </c>
      <c r="B516" s="163" t="s">
        <v>400</v>
      </c>
      <c r="C516" s="179"/>
      <c r="D516" s="179"/>
      <c r="E516" s="179"/>
      <c r="F516" s="179"/>
      <c r="G516" s="179"/>
      <c r="H516" s="179"/>
      <c r="I516" s="92"/>
    </row>
    <row r="517" spans="1:14" x14ac:dyDescent="0.25">
      <c r="A517" s="1"/>
      <c r="I517" s="35"/>
    </row>
    <row r="518" spans="1:14" x14ac:dyDescent="0.25">
      <c r="A518" s="136" t="s">
        <v>84</v>
      </c>
      <c r="B518" s="131" t="s">
        <v>393</v>
      </c>
      <c r="C518" s="131" t="s">
        <v>394</v>
      </c>
      <c r="D518" s="131" t="s">
        <v>395</v>
      </c>
      <c r="E518" s="131" t="s">
        <v>396</v>
      </c>
      <c r="F518" s="131" t="s">
        <v>376</v>
      </c>
      <c r="G518" s="131" t="s">
        <v>377</v>
      </c>
      <c r="H518" s="131" t="s">
        <v>378</v>
      </c>
      <c r="I518" s="137" t="s">
        <v>379</v>
      </c>
    </row>
    <row r="519" spans="1:14" x14ac:dyDescent="0.25">
      <c r="A519" s="138">
        <v>1</v>
      </c>
      <c r="B519" s="144">
        <f>'D-1'!C149</f>
        <v>0</v>
      </c>
      <c r="C519" s="144">
        <f>'D-1'!D149</f>
        <v>99.825834909999998</v>
      </c>
      <c r="D519" s="144">
        <f>'D-1'!E149</f>
        <v>0</v>
      </c>
      <c r="E519" s="144">
        <f>'D-1'!F149</f>
        <v>48.976912759999998</v>
      </c>
      <c r="F519" s="144">
        <f>'D-1'!G149</f>
        <v>1.46077751</v>
      </c>
      <c r="G519" s="144">
        <f>'D-1'!H149</f>
        <v>95.107721720000015</v>
      </c>
      <c r="H519" s="144">
        <f>'D-1'!I149</f>
        <v>0</v>
      </c>
      <c r="I519" s="149">
        <f>'D-1'!J149</f>
        <v>0</v>
      </c>
    </row>
    <row r="520" spans="1:14" x14ac:dyDescent="0.25">
      <c r="A520" s="138">
        <v>2</v>
      </c>
      <c r="B520" s="144">
        <f>'D-1'!C150</f>
        <v>0</v>
      </c>
      <c r="C520" s="144">
        <f>'D-1'!D150</f>
        <v>52.509461190000003</v>
      </c>
      <c r="D520" s="144">
        <f>'D-1'!E150</f>
        <v>0</v>
      </c>
      <c r="E520" s="144">
        <f>'D-1'!F150</f>
        <v>0</v>
      </c>
      <c r="F520" s="144">
        <f>'D-1'!G150</f>
        <v>0</v>
      </c>
      <c r="G520" s="144">
        <f>'D-1'!H150</f>
        <v>95.058047479999999</v>
      </c>
      <c r="H520" s="144">
        <f>'D-1'!I150</f>
        <v>0</v>
      </c>
      <c r="I520" s="149">
        <f>'D-1'!J150</f>
        <v>0</v>
      </c>
    </row>
    <row r="521" spans="1:14" x14ac:dyDescent="0.25">
      <c r="A521" s="138">
        <v>3</v>
      </c>
      <c r="B521" s="144">
        <f>'D-1'!C151</f>
        <v>0</v>
      </c>
      <c r="C521" s="144">
        <f>'D-1'!D151</f>
        <v>0</v>
      </c>
      <c r="D521" s="144">
        <f>'D-1'!E151</f>
        <v>0</v>
      </c>
      <c r="E521" s="144">
        <f>'D-1'!F151</f>
        <v>0</v>
      </c>
      <c r="F521" s="144">
        <f>'D-1'!G151</f>
        <v>0</v>
      </c>
      <c r="G521" s="144">
        <f>'D-1'!H151</f>
        <v>95.056628219999979</v>
      </c>
      <c r="H521" s="144">
        <f>'D-1'!I151</f>
        <v>0</v>
      </c>
      <c r="I521" s="149">
        <f>'D-1'!J151</f>
        <v>0</v>
      </c>
    </row>
    <row r="522" spans="1:14" x14ac:dyDescent="0.25">
      <c r="A522" s="138">
        <v>4</v>
      </c>
      <c r="B522" s="144">
        <f>'D-1'!C152</f>
        <v>0</v>
      </c>
      <c r="C522" s="144">
        <f>'D-1'!D152</f>
        <v>0</v>
      </c>
      <c r="D522" s="144">
        <f>'D-1'!E152</f>
        <v>0</v>
      </c>
      <c r="E522" s="144">
        <f>'D-1'!F152</f>
        <v>0</v>
      </c>
      <c r="F522" s="144">
        <f>'D-1'!G152</f>
        <v>0</v>
      </c>
      <c r="G522" s="144">
        <f>'D-1'!H152</f>
        <v>95.05166079</v>
      </c>
      <c r="H522" s="144">
        <f>'D-1'!I152</f>
        <v>0</v>
      </c>
      <c r="I522" s="149">
        <f>'D-1'!J152</f>
        <v>0</v>
      </c>
    </row>
    <row r="523" spans="1:14" x14ac:dyDescent="0.25">
      <c r="A523" s="138">
        <v>5</v>
      </c>
      <c r="B523" s="144">
        <f>'D-1'!C153</f>
        <v>0</v>
      </c>
      <c r="C523" s="144">
        <f>'D-1'!D153</f>
        <v>0.22873806999999999</v>
      </c>
      <c r="D523" s="144">
        <f>'D-1'!E153</f>
        <v>0</v>
      </c>
      <c r="E523" s="144">
        <f>'D-1'!F153</f>
        <v>0</v>
      </c>
      <c r="F523" s="144">
        <f>'D-1'!G153</f>
        <v>0</v>
      </c>
      <c r="G523" s="144">
        <f>'D-1'!H153</f>
        <v>95.050596339999998</v>
      </c>
      <c r="H523" s="144">
        <f>'D-1'!I153</f>
        <v>0</v>
      </c>
      <c r="I523" s="149">
        <f>'D-1'!J153</f>
        <v>0</v>
      </c>
    </row>
    <row r="524" spans="1:14" x14ac:dyDescent="0.25">
      <c r="A524" s="138">
        <v>6</v>
      </c>
      <c r="B524" s="144">
        <f>'D-1'!C154</f>
        <v>84.764367419999999</v>
      </c>
      <c r="C524" s="144">
        <f>'D-1'!D154</f>
        <v>8.5818171000000003</v>
      </c>
      <c r="D524" s="144">
        <f>'D-1'!E154</f>
        <v>0</v>
      </c>
      <c r="E524" s="144">
        <f>'D-1'!F154</f>
        <v>1.25865074</v>
      </c>
      <c r="F524" s="144">
        <f>'D-1'!G154</f>
        <v>0</v>
      </c>
      <c r="G524" s="144">
        <f>'D-1'!H154</f>
        <v>97.692556359999998</v>
      </c>
      <c r="H524" s="144">
        <f>'D-1'!I154</f>
        <v>0</v>
      </c>
      <c r="I524" s="149">
        <f>'D-1'!J154</f>
        <v>0</v>
      </c>
    </row>
    <row r="525" spans="1:14" x14ac:dyDescent="0.25">
      <c r="A525" s="138">
        <v>7</v>
      </c>
      <c r="B525" s="144">
        <f>'D-1'!C155</f>
        <v>99.648663429999999</v>
      </c>
      <c r="C525" s="144">
        <f>'D-1'!D155</f>
        <v>99.912883109999996</v>
      </c>
      <c r="D525" s="144">
        <f>'D-1'!E155</f>
        <v>0</v>
      </c>
      <c r="E525" s="144">
        <f>'D-1'!F155</f>
        <v>98.755236670000016</v>
      </c>
      <c r="F525" s="144">
        <f>'D-1'!G155</f>
        <v>0</v>
      </c>
      <c r="G525" s="144">
        <f>'D-1'!H155</f>
        <v>107.51279905</v>
      </c>
      <c r="H525" s="144">
        <f>'D-1'!I155</f>
        <v>0.48077568999999998</v>
      </c>
      <c r="I525" s="149">
        <f>'D-1'!J155</f>
        <v>0.78591745999999996</v>
      </c>
    </row>
    <row r="526" spans="1:14" x14ac:dyDescent="0.25">
      <c r="A526" s="138">
        <v>8</v>
      </c>
      <c r="B526" s="144">
        <f>'D-1'!C156</f>
        <v>99.632814989999986</v>
      </c>
      <c r="C526" s="144">
        <f>'D-1'!D156</f>
        <v>109.95488646</v>
      </c>
      <c r="D526" s="144">
        <f>'D-1'!E156</f>
        <v>53.269950209999998</v>
      </c>
      <c r="E526" s="144">
        <f>'D-1'!F156</f>
        <v>99.313953650000002</v>
      </c>
      <c r="F526" s="144">
        <f>'D-1'!G156</f>
        <v>0</v>
      </c>
      <c r="G526" s="144">
        <f>'D-1'!H156</f>
        <v>111.87029445999998</v>
      </c>
      <c r="H526" s="144">
        <f>'D-1'!I156</f>
        <v>140.76260730999999</v>
      </c>
      <c r="I526" s="149">
        <f>'D-1'!J156</f>
        <v>137.27405628999998</v>
      </c>
      <c r="N526" s="130"/>
    </row>
    <row r="527" spans="1:14" x14ac:dyDescent="0.25">
      <c r="A527" s="138">
        <v>9</v>
      </c>
      <c r="B527" s="144">
        <f>'D-1'!C157</f>
        <v>99.674919829999993</v>
      </c>
      <c r="C527" s="144">
        <f>'D-1'!D157</f>
        <v>99.941268390000005</v>
      </c>
      <c r="D527" s="144">
        <f>'D-1'!E157</f>
        <v>99.635653529999999</v>
      </c>
      <c r="E527" s="144">
        <f>'D-1'!F157</f>
        <v>99.330038639999998</v>
      </c>
      <c r="F527" s="144">
        <f>'D-1'!G157</f>
        <v>0</v>
      </c>
      <c r="G527" s="144">
        <f>'D-1'!H157</f>
        <v>107.51421832</v>
      </c>
      <c r="H527" s="144">
        <f>'D-1'!I157</f>
        <v>143.87966594999997</v>
      </c>
      <c r="I527" s="149">
        <f>'D-1'!J157</f>
        <v>143.52059213000001</v>
      </c>
    </row>
    <row r="528" spans="1:14" x14ac:dyDescent="0.25">
      <c r="A528" s="138">
        <v>10</v>
      </c>
      <c r="B528" s="144">
        <f>'D-1'!C158</f>
        <v>99.673027480000016</v>
      </c>
      <c r="C528" s="144">
        <f>'D-1'!D158</f>
        <v>99.862499230000012</v>
      </c>
      <c r="D528" s="144">
        <f>'D-1'!E158</f>
        <v>99.726013329999986</v>
      </c>
      <c r="E528" s="144">
        <f>'D-1'!F158</f>
        <v>99.385153390000013</v>
      </c>
      <c r="F528" s="144">
        <f>'D-1'!G158</f>
        <v>0</v>
      </c>
      <c r="G528" s="144">
        <f>'D-1'!H158</f>
        <v>115.50715855999999</v>
      </c>
      <c r="H528" s="144">
        <f>'D-1'!I158</f>
        <v>135.02416797999999</v>
      </c>
      <c r="I528" s="149">
        <f>'D-1'!J158</f>
        <v>133.76563558999999</v>
      </c>
    </row>
    <row r="529" spans="1:9" x14ac:dyDescent="0.25">
      <c r="A529" s="138">
        <v>11</v>
      </c>
      <c r="B529" s="144">
        <f>'D-1'!C159</f>
        <v>99.699756949999994</v>
      </c>
      <c r="C529" s="144">
        <f>'D-1'!D159</f>
        <v>99.880713119999996</v>
      </c>
      <c r="D529" s="144">
        <f>'D-1'!E159</f>
        <v>0.68219295999999996</v>
      </c>
      <c r="E529" s="144">
        <f>'D-1'!F159</f>
        <v>99.34872562000001</v>
      </c>
      <c r="F529" s="144">
        <f>'D-1'!G159</f>
        <v>0</v>
      </c>
      <c r="G529" s="144">
        <f>'D-1'!H159</f>
        <v>92.227680169999999</v>
      </c>
      <c r="H529" s="144">
        <f>'D-1'!I159</f>
        <v>141.72841647999999</v>
      </c>
      <c r="I529" s="149">
        <f>'D-1'!J159</f>
        <v>138.63548532000002</v>
      </c>
    </row>
    <row r="530" spans="1:9" x14ac:dyDescent="0.25">
      <c r="A530" s="138">
        <v>12</v>
      </c>
      <c r="B530" s="144">
        <f>'D-1'!C160</f>
        <v>99.657888650000004</v>
      </c>
      <c r="C530" s="144">
        <f>'D-1'!D160</f>
        <v>99.895142309999997</v>
      </c>
      <c r="D530" s="144">
        <f>'D-1'!E160</f>
        <v>0</v>
      </c>
      <c r="E530" s="144">
        <f>'D-1'!F160</f>
        <v>99.336661869999986</v>
      </c>
      <c r="F530" s="144">
        <f>'D-1'!G160</f>
        <v>0</v>
      </c>
      <c r="G530" s="144">
        <f>'D-1'!H160</f>
        <v>93.849544160000008</v>
      </c>
      <c r="H530" s="144">
        <f>'D-1'!I160</f>
        <v>104.73033189</v>
      </c>
      <c r="I530" s="149">
        <f>'D-1'!J160</f>
        <v>97.062048299999987</v>
      </c>
    </row>
    <row r="531" spans="1:9" x14ac:dyDescent="0.25">
      <c r="A531" s="138">
        <v>13</v>
      </c>
      <c r="B531" s="144">
        <f>'D-1'!C161</f>
        <v>99.707562909999993</v>
      </c>
      <c r="C531" s="144">
        <f>'D-1'!D161</f>
        <v>99.853274020000015</v>
      </c>
      <c r="D531" s="144">
        <f>'D-1'!E161</f>
        <v>0</v>
      </c>
      <c r="E531" s="144">
        <f>'D-1'!F161</f>
        <v>99.332167540000015</v>
      </c>
      <c r="F531" s="144">
        <f>'D-1'!G161</f>
        <v>0</v>
      </c>
      <c r="G531" s="144">
        <f>'D-1'!H161</f>
        <v>99.340676710000011</v>
      </c>
      <c r="H531" s="144">
        <f>'D-1'!I161</f>
        <v>95.404347909999998</v>
      </c>
      <c r="I531" s="149">
        <f>'D-1'!J161</f>
        <v>89.132974930000003</v>
      </c>
    </row>
    <row r="532" spans="1:9" x14ac:dyDescent="0.25">
      <c r="A532" s="138">
        <v>14</v>
      </c>
      <c r="B532" s="144">
        <f>'D-1'!C162</f>
        <v>99.659781010000003</v>
      </c>
      <c r="C532" s="144">
        <f>'D-1'!D162</f>
        <v>99.849489309999996</v>
      </c>
      <c r="D532" s="144">
        <f>'D-1'!E162</f>
        <v>0</v>
      </c>
      <c r="E532" s="144">
        <f>'D-1'!F162</f>
        <v>99.305911159999994</v>
      </c>
      <c r="F532" s="144">
        <f>'D-1'!G162</f>
        <v>1.2383078700000001</v>
      </c>
      <c r="G532" s="144">
        <f>'D-1'!H162</f>
        <v>102.36016094999999</v>
      </c>
      <c r="H532" s="144">
        <f>'D-1'!I162</f>
        <v>121.01141930999998</v>
      </c>
      <c r="I532" s="149">
        <f>'D-1'!J162</f>
        <v>99.011052640000003</v>
      </c>
    </row>
    <row r="533" spans="1:9" x14ac:dyDescent="0.25">
      <c r="A533" s="138">
        <v>15</v>
      </c>
      <c r="B533" s="144">
        <f>'D-1'!C163</f>
        <v>99.696918420000003</v>
      </c>
      <c r="C533" s="144">
        <f>'D-1'!D163</f>
        <v>99.855876009999989</v>
      </c>
      <c r="D533" s="144">
        <f>'D-1'!E163</f>
        <v>0</v>
      </c>
      <c r="E533" s="144">
        <f>'D-1'!F163</f>
        <v>99.315609449999997</v>
      </c>
      <c r="F533" s="144">
        <f>'D-1'!G163</f>
        <v>89.251483490000012</v>
      </c>
      <c r="G533" s="144">
        <f>'D-1'!H163</f>
        <v>98.271261270000011</v>
      </c>
      <c r="H533" s="144">
        <f>'D-1'!I163</f>
        <v>90.713680260000004</v>
      </c>
      <c r="I533" s="149">
        <f>'D-1'!J163</f>
        <v>90.741710720000015</v>
      </c>
    </row>
    <row r="534" spans="1:9" x14ac:dyDescent="0.25">
      <c r="A534" s="138">
        <v>16</v>
      </c>
      <c r="B534" s="144">
        <f>'D-1'!C164</f>
        <v>99.710637970000008</v>
      </c>
      <c r="C534" s="144">
        <f>'D-1'!D164</f>
        <v>99.820867499999991</v>
      </c>
      <c r="D534" s="144">
        <f>'D-1'!E164</f>
        <v>2.4945932499999999</v>
      </c>
      <c r="E534" s="144">
        <f>'D-1'!F164</f>
        <v>99.281310570000002</v>
      </c>
      <c r="F534" s="144">
        <f>'D-1'!G164</f>
        <v>94.211101659999983</v>
      </c>
      <c r="G534" s="144">
        <f>'D-1'!H164</f>
        <v>101.66507639</v>
      </c>
      <c r="H534" s="144">
        <f>'D-1'!I164</f>
        <v>103.16772219999999</v>
      </c>
      <c r="I534" s="149">
        <f>'D-1'!J164</f>
        <v>94.096850910000001</v>
      </c>
    </row>
    <row r="535" spans="1:9" x14ac:dyDescent="0.25">
      <c r="A535" s="138">
        <v>17</v>
      </c>
      <c r="B535" s="144">
        <f>'D-1'!C165</f>
        <v>99.695026069999997</v>
      </c>
      <c r="C535" s="144">
        <f>'D-1'!D165</f>
        <v>99.855166370000006</v>
      </c>
      <c r="D535" s="144">
        <f>'D-1'!E165</f>
        <v>89.582769130000003</v>
      </c>
      <c r="E535" s="144">
        <f>'D-1'!F165</f>
        <v>99.339736940000009</v>
      </c>
      <c r="F535" s="144">
        <f>'D-1'!G165</f>
        <v>99.245231220000008</v>
      </c>
      <c r="G535" s="144">
        <f>'D-1'!H165</f>
        <v>97.695040060000011</v>
      </c>
      <c r="H535" s="144">
        <f>'D-1'!I165</f>
        <v>97.319289900000001</v>
      </c>
      <c r="I535" s="149">
        <f>'D-1'!J165</f>
        <v>99.01211708999999</v>
      </c>
    </row>
    <row r="536" spans="1:9" x14ac:dyDescent="0.25">
      <c r="A536" s="138">
        <v>18</v>
      </c>
      <c r="B536" s="144">
        <f>'D-1'!C166</f>
        <v>109.71124612000001</v>
      </c>
      <c r="C536" s="144">
        <f>'D-1'!D166</f>
        <v>109.80515409</v>
      </c>
      <c r="D536" s="144">
        <f>'D-1'!E166</f>
        <v>99.573915530000008</v>
      </c>
      <c r="E536" s="144">
        <f>'D-1'!F166</f>
        <v>109.13880958999999</v>
      </c>
      <c r="F536" s="144">
        <f>'D-1'!G166</f>
        <v>138.66493505</v>
      </c>
      <c r="G536" s="144">
        <f>'D-1'!H166</f>
        <v>121.7536944</v>
      </c>
      <c r="H536" s="144">
        <f>'D-1'!I166</f>
        <v>136.77021755999999</v>
      </c>
      <c r="I536" s="149">
        <f>'D-1'!J166</f>
        <v>138.31366719999997</v>
      </c>
    </row>
    <row r="537" spans="1:9" x14ac:dyDescent="0.25">
      <c r="A537" s="138">
        <v>19</v>
      </c>
      <c r="B537" s="144">
        <f>'D-1'!C167</f>
        <v>114.72266774999999</v>
      </c>
      <c r="C537" s="144">
        <f>'D-1'!D167</f>
        <v>119.83296480000001</v>
      </c>
      <c r="D537" s="144">
        <f>'D-1'!E167</f>
        <v>104.60946466000001</v>
      </c>
      <c r="E537" s="144">
        <f>'D-1'!F167</f>
        <v>119.05804658999999</v>
      </c>
      <c r="F537" s="144">
        <f>'D-1'!G167</f>
        <v>143.71077352</v>
      </c>
      <c r="G537" s="144">
        <f>'D-1'!H167</f>
        <v>143.80267087000001</v>
      </c>
      <c r="H537" s="144">
        <f>'D-1'!I167</f>
        <v>142.90321227999999</v>
      </c>
      <c r="I537" s="149">
        <f>'D-1'!J167</f>
        <v>143.49362612000002</v>
      </c>
    </row>
    <row r="538" spans="1:9" x14ac:dyDescent="0.25">
      <c r="A538" s="138">
        <v>20</v>
      </c>
      <c r="B538" s="144">
        <f>'D-1'!C168</f>
        <v>114.76335333000002</v>
      </c>
      <c r="C538" s="144">
        <f>'D-1'!D168</f>
        <v>119.9994918</v>
      </c>
      <c r="D538" s="144">
        <f>'D-1'!E168</f>
        <v>99.712293779999996</v>
      </c>
      <c r="E538" s="144">
        <f>'D-1'!F168</f>
        <v>114.45655574</v>
      </c>
      <c r="F538" s="144">
        <f>'D-1'!G168</f>
        <v>143.70864462</v>
      </c>
      <c r="G538" s="144">
        <f>'D-1'!H168</f>
        <v>143.82147612</v>
      </c>
      <c r="H538" s="144">
        <f>'D-1'!I168</f>
        <v>139.89224362000002</v>
      </c>
      <c r="I538" s="149">
        <f>'D-1'!J168</f>
        <v>143.53833294</v>
      </c>
    </row>
    <row r="539" spans="1:9" x14ac:dyDescent="0.25">
      <c r="A539" s="138">
        <v>21</v>
      </c>
      <c r="B539" s="144">
        <f>'D-1'!C169</f>
        <v>104.85476081</v>
      </c>
      <c r="C539" s="144">
        <f>'D-1'!D169</f>
        <v>109.97877740999998</v>
      </c>
      <c r="D539" s="144">
        <f>'D-1'!E169</f>
        <v>99.710637970000008</v>
      </c>
      <c r="E539" s="144">
        <f>'D-1'!F169</f>
        <v>109.77487646</v>
      </c>
      <c r="F539" s="144">
        <f>'D-1'!G169</f>
        <v>143.70296757</v>
      </c>
      <c r="G539" s="144">
        <f>'D-1'!H169</f>
        <v>143.81225090000001</v>
      </c>
      <c r="H539" s="144">
        <f>'D-1'!I169</f>
        <v>143.88002075999998</v>
      </c>
      <c r="I539" s="149">
        <f>'D-1'!J169</f>
        <v>143.52165658000001</v>
      </c>
    </row>
    <row r="540" spans="1:9" x14ac:dyDescent="0.25">
      <c r="A540" s="138">
        <v>22</v>
      </c>
      <c r="B540" s="144">
        <f>'D-1'!C170</f>
        <v>99.732636569999997</v>
      </c>
      <c r="C540" s="144">
        <f>'D-1'!D170</f>
        <v>99.954987949999989</v>
      </c>
      <c r="D540" s="144">
        <f>'D-1'!E170</f>
        <v>99.688402830000001</v>
      </c>
      <c r="E540" s="144">
        <f>'D-1'!F170</f>
        <v>99.309932399999994</v>
      </c>
      <c r="F540" s="144">
        <f>'D-1'!G170</f>
        <v>113.40664777999999</v>
      </c>
      <c r="G540" s="144">
        <f>'D-1'!H170</f>
        <v>113.50102884</v>
      </c>
      <c r="H540" s="144">
        <f>'D-1'!I170</f>
        <v>121.12921822999999</v>
      </c>
      <c r="I540" s="149">
        <f>'D-1'!J170</f>
        <v>119.06099571</v>
      </c>
    </row>
    <row r="541" spans="1:9" x14ac:dyDescent="0.25">
      <c r="A541" s="138">
        <v>23</v>
      </c>
      <c r="B541" s="144">
        <f>'D-1'!C171</f>
        <v>99.729088410000003</v>
      </c>
      <c r="C541" s="144">
        <f>'D-1'!D171</f>
        <v>99.834350499999999</v>
      </c>
      <c r="D541" s="144">
        <f>'D-1'!E171</f>
        <v>0.64742098999999997</v>
      </c>
      <c r="E541" s="144">
        <f>'D-1'!F171</f>
        <v>99.369068400000003</v>
      </c>
      <c r="F541" s="144">
        <f>'D-1'!G171</f>
        <v>0.82352795999999995</v>
      </c>
      <c r="G541" s="144">
        <f>'D-1'!H171</f>
        <v>118.97725911999999</v>
      </c>
      <c r="H541" s="144">
        <f>'D-1'!I171</f>
        <v>123.08673815</v>
      </c>
      <c r="I541" s="149">
        <f>'D-1'!J171</f>
        <v>118.88074917999998</v>
      </c>
    </row>
    <row r="542" spans="1:9" x14ac:dyDescent="0.25">
      <c r="A542" s="139">
        <v>24</v>
      </c>
      <c r="B542" s="145">
        <f>'D-1'!C172</f>
        <v>0.63133598999999996</v>
      </c>
      <c r="C542" s="145">
        <f>'D-1'!D172</f>
        <v>99.809276839999995</v>
      </c>
      <c r="D542" s="145">
        <f>'D-1'!E172</f>
        <v>0</v>
      </c>
      <c r="E542" s="145">
        <f>'D-1'!F172</f>
        <v>99.390120830000015</v>
      </c>
      <c r="F542" s="145">
        <f>'D-1'!G172</f>
        <v>0</v>
      </c>
      <c r="G542" s="145">
        <f>'D-1'!H172</f>
        <v>140.55716882000002</v>
      </c>
      <c r="H542" s="145">
        <f>'D-1'!I172</f>
        <v>137.66116055999998</v>
      </c>
      <c r="I542" s="150">
        <f>'D-1'!J172</f>
        <v>3.59676989</v>
      </c>
    </row>
    <row r="543" spans="1:9" x14ac:dyDescent="0.25">
      <c r="A543" s="1"/>
      <c r="I543" s="35"/>
    </row>
    <row r="544" spans="1:9" ht="15.75" thickBot="1" x14ac:dyDescent="0.3">
      <c r="A544" s="23"/>
      <c r="B544" s="24"/>
      <c r="C544" s="24"/>
      <c r="D544" s="24"/>
      <c r="E544" s="24"/>
      <c r="F544" s="24"/>
      <c r="G544" s="24"/>
      <c r="H544" s="36"/>
      <c r="I544" s="37"/>
    </row>
    <row r="545" spans="1:9" ht="15.75" customHeight="1" thickBot="1" x14ac:dyDescent="0.3">
      <c r="A545" s="50" t="s">
        <v>162</v>
      </c>
      <c r="B545" s="163" t="s">
        <v>161</v>
      </c>
      <c r="C545" s="179"/>
      <c r="D545" s="179"/>
      <c r="E545" s="179"/>
      <c r="F545" s="179"/>
      <c r="G545" s="179"/>
      <c r="H545" s="179"/>
      <c r="I545" s="92"/>
    </row>
    <row r="546" spans="1:9" x14ac:dyDescent="0.25">
      <c r="A546" s="12" t="s">
        <v>397</v>
      </c>
      <c r="B546" s="102" t="s">
        <v>393</v>
      </c>
      <c r="C546" s="102" t="s">
        <v>394</v>
      </c>
      <c r="D546" s="102" t="s">
        <v>395</v>
      </c>
      <c r="E546" s="102" t="s">
        <v>396</v>
      </c>
      <c r="F546" s="102" t="s">
        <v>376</v>
      </c>
      <c r="G546" s="102" t="s">
        <v>377</v>
      </c>
      <c r="H546" s="102" t="s">
        <v>378</v>
      </c>
      <c r="I546" s="141" t="s">
        <v>379</v>
      </c>
    </row>
    <row r="547" spans="1:9" x14ac:dyDescent="0.25">
      <c r="A547" s="10" t="s">
        <v>380</v>
      </c>
      <c r="B547" s="142">
        <f t="shared" ref="B547:I547" si="7">SUM(B519:B542)</f>
        <v>1825.3664541100002</v>
      </c>
      <c r="C547" s="142">
        <f t="shared" si="7"/>
        <v>2029.0429204900004</v>
      </c>
      <c r="D547" s="142">
        <f t="shared" si="7"/>
        <v>849.33330817000001</v>
      </c>
      <c r="E547" s="142">
        <f t="shared" si="7"/>
        <v>1892.7774790100002</v>
      </c>
      <c r="F547" s="142">
        <f t="shared" si="7"/>
        <v>969.42439824999985</v>
      </c>
      <c r="G547" s="142">
        <f t="shared" si="7"/>
        <v>2627.05667008</v>
      </c>
      <c r="H547" s="142">
        <f t="shared" si="7"/>
        <v>2119.54523604</v>
      </c>
      <c r="I547" s="142">
        <f t="shared" si="7"/>
        <v>1933.4442390000002</v>
      </c>
    </row>
    <row r="548" spans="1:9" x14ac:dyDescent="0.25">
      <c r="A548" s="1"/>
      <c r="B548" s="34"/>
      <c r="C548" s="34"/>
      <c r="D548" s="34"/>
      <c r="E548" s="34"/>
      <c r="F548" s="34"/>
      <c r="G548" s="34"/>
      <c r="I548" s="35"/>
    </row>
    <row r="549" spans="1:9" ht="15.75" thickBot="1" x14ac:dyDescent="0.3">
      <c r="A549" s="1"/>
      <c r="I549" s="35"/>
    </row>
    <row r="550" spans="1:9" ht="15.75" customHeight="1" thickBot="1" x14ac:dyDescent="0.3">
      <c r="A550" s="50" t="s">
        <v>160</v>
      </c>
      <c r="B550" s="163" t="s">
        <v>24</v>
      </c>
      <c r="C550" s="180"/>
      <c r="D550" s="180"/>
      <c r="E550" s="180"/>
      <c r="F550" s="180"/>
      <c r="G550" s="181"/>
      <c r="H550" s="178">
        <v>464.96</v>
      </c>
      <c r="I550" s="92"/>
    </row>
    <row r="551" spans="1:9" ht="15.75" thickBot="1" x14ac:dyDescent="0.3">
      <c r="A551" s="1"/>
      <c r="I551" s="35"/>
    </row>
    <row r="552" spans="1:9" ht="15.75" thickBot="1" x14ac:dyDescent="0.3">
      <c r="A552" s="50" t="s">
        <v>163</v>
      </c>
      <c r="B552" s="163" t="s">
        <v>164</v>
      </c>
      <c r="C552" s="180"/>
      <c r="D552" s="180"/>
      <c r="E552" s="180"/>
      <c r="F552" s="180"/>
      <c r="G552" s="181"/>
      <c r="H552" s="178" t="s">
        <v>421</v>
      </c>
      <c r="I552" s="92"/>
    </row>
    <row r="553" spans="1:9" x14ac:dyDescent="0.25">
      <c r="A553" s="1"/>
      <c r="I553" s="35"/>
    </row>
    <row r="554" spans="1:9" ht="15.75" thickBot="1" x14ac:dyDescent="0.3">
      <c r="A554" s="1"/>
      <c r="I554" s="63"/>
    </row>
    <row r="555" spans="1:9" ht="15.75" thickBot="1" x14ac:dyDescent="0.3">
      <c r="A555" s="182" t="s">
        <v>166</v>
      </c>
      <c r="B555" s="183"/>
      <c r="C555" s="183"/>
      <c r="D555" s="183"/>
      <c r="E555" s="183"/>
      <c r="F555" s="183"/>
      <c r="G555" s="183"/>
      <c r="H555" s="183"/>
      <c r="I555" s="184"/>
    </row>
    <row r="556" spans="1:9" ht="15.75" customHeight="1" thickBot="1" x14ac:dyDescent="0.3">
      <c r="A556" s="1"/>
      <c r="I556" s="35"/>
    </row>
    <row r="557" spans="1:9" ht="15.75" customHeight="1" thickBot="1" x14ac:dyDescent="0.3">
      <c r="A557" s="50" t="s">
        <v>175</v>
      </c>
      <c r="B557" s="163" t="s">
        <v>228</v>
      </c>
      <c r="C557" s="174"/>
      <c r="D557" s="174"/>
      <c r="E557" s="174"/>
      <c r="F557" s="174"/>
      <c r="G557" s="174"/>
      <c r="H557" s="174"/>
      <c r="I557" s="175"/>
    </row>
    <row r="558" spans="1:9" x14ac:dyDescent="0.25">
      <c r="A558" s="1"/>
      <c r="B558" s="38"/>
      <c r="C558" s="38"/>
      <c r="D558" s="38"/>
      <c r="E558" s="38"/>
      <c r="F558" s="38"/>
      <c r="G558" s="38"/>
      <c r="H558" s="38"/>
      <c r="I558" s="56"/>
    </row>
    <row r="559" spans="1:9" x14ac:dyDescent="0.25">
      <c r="A559" s="57" t="s">
        <v>84</v>
      </c>
      <c r="B559" s="64" t="s">
        <v>168</v>
      </c>
      <c r="C559" s="64" t="s">
        <v>169</v>
      </c>
      <c r="D559" s="64" t="s">
        <v>170</v>
      </c>
      <c r="E559" s="64" t="s">
        <v>171</v>
      </c>
      <c r="F559" s="64" t="s">
        <v>172</v>
      </c>
      <c r="G559" s="64" t="s">
        <v>173</v>
      </c>
      <c r="H559" s="65" t="s">
        <v>174</v>
      </c>
      <c r="I559" s="56"/>
    </row>
    <row r="560" spans="1:9" x14ac:dyDescent="0.25">
      <c r="A560" s="58">
        <v>1</v>
      </c>
      <c r="B560" s="66">
        <f>'W-1'!B16</f>
        <v>60</v>
      </c>
      <c r="C560" s="66">
        <f>'W-1'!C16</f>
        <v>55</v>
      </c>
      <c r="D560" s="66">
        <f>'W-1'!D16</f>
        <v>0</v>
      </c>
      <c r="E560" s="66">
        <f>'W-1'!E16</f>
        <v>0</v>
      </c>
      <c r="F560" s="66">
        <f>'W-1'!F16</f>
        <v>0</v>
      </c>
      <c r="G560" s="66">
        <f>'W-1'!G16</f>
        <v>0</v>
      </c>
      <c r="H560" s="67">
        <f t="shared" ref="H560:H583" si="8">SUM(B560:G560)</f>
        <v>115</v>
      </c>
      <c r="I560" s="56"/>
    </row>
    <row r="561" spans="1:9" x14ac:dyDescent="0.25">
      <c r="A561" s="58">
        <v>2</v>
      </c>
      <c r="B561" s="66">
        <f>'W-1'!B17</f>
        <v>60</v>
      </c>
      <c r="C561" s="66">
        <f>'W-1'!C17</f>
        <v>55</v>
      </c>
      <c r="D561" s="66">
        <f>'W-1'!D17</f>
        <v>0</v>
      </c>
      <c r="E561" s="66">
        <f>'W-1'!E17</f>
        <v>0</v>
      </c>
      <c r="F561" s="66">
        <f>'W-1'!F17</f>
        <v>0</v>
      </c>
      <c r="G561" s="66">
        <f>'W-1'!G17</f>
        <v>0</v>
      </c>
      <c r="H561" s="67">
        <f t="shared" si="8"/>
        <v>115</v>
      </c>
      <c r="I561" s="56"/>
    </row>
    <row r="562" spans="1:9" x14ac:dyDescent="0.25">
      <c r="A562" s="58">
        <v>3</v>
      </c>
      <c r="B562" s="66">
        <f>'W-1'!B18</f>
        <v>60</v>
      </c>
      <c r="C562" s="66">
        <f>'W-1'!C18</f>
        <v>55</v>
      </c>
      <c r="D562" s="66">
        <f>'W-1'!D18</f>
        <v>0</v>
      </c>
      <c r="E562" s="66">
        <f>'W-1'!E18</f>
        <v>0</v>
      </c>
      <c r="F562" s="66">
        <f>'W-1'!F18</f>
        <v>0</v>
      </c>
      <c r="G562" s="66">
        <f>'W-1'!G18</f>
        <v>0</v>
      </c>
      <c r="H562" s="67">
        <f t="shared" si="8"/>
        <v>115</v>
      </c>
      <c r="I562" s="56"/>
    </row>
    <row r="563" spans="1:9" x14ac:dyDescent="0.25">
      <c r="A563" s="58">
        <v>4</v>
      </c>
      <c r="B563" s="66">
        <f>'W-1'!B19</f>
        <v>60</v>
      </c>
      <c r="C563" s="66">
        <f>'W-1'!C19</f>
        <v>55</v>
      </c>
      <c r="D563" s="66">
        <f>'W-1'!D19</f>
        <v>0</v>
      </c>
      <c r="E563" s="66">
        <f>'W-1'!E19</f>
        <v>0</v>
      </c>
      <c r="F563" s="66">
        <f>'W-1'!F19</f>
        <v>0</v>
      </c>
      <c r="G563" s="66">
        <f>'W-1'!G19</f>
        <v>0</v>
      </c>
      <c r="H563" s="67">
        <f t="shared" si="8"/>
        <v>115</v>
      </c>
      <c r="I563" s="56"/>
    </row>
    <row r="564" spans="1:9" x14ac:dyDescent="0.25">
      <c r="A564" s="58">
        <v>5</v>
      </c>
      <c r="B564" s="66">
        <f>'W-1'!B20</f>
        <v>60</v>
      </c>
      <c r="C564" s="66">
        <f>'W-1'!C20</f>
        <v>55</v>
      </c>
      <c r="D564" s="66">
        <f>'W-1'!D20</f>
        <v>0</v>
      </c>
      <c r="E564" s="66">
        <f>'W-1'!E20</f>
        <v>0</v>
      </c>
      <c r="F564" s="66">
        <f>'W-1'!F20</f>
        <v>0</v>
      </c>
      <c r="G564" s="66">
        <f>'W-1'!G20</f>
        <v>0</v>
      </c>
      <c r="H564" s="67">
        <f t="shared" si="8"/>
        <v>115</v>
      </c>
      <c r="I564" s="56"/>
    </row>
    <row r="565" spans="1:9" x14ac:dyDescent="0.25">
      <c r="A565" s="58">
        <v>6</v>
      </c>
      <c r="B565" s="66">
        <f>'W-1'!B21</f>
        <v>60</v>
      </c>
      <c r="C565" s="66">
        <f>'W-1'!C21</f>
        <v>55</v>
      </c>
      <c r="D565" s="66">
        <f>'W-1'!D21</f>
        <v>0</v>
      </c>
      <c r="E565" s="66">
        <f>'W-1'!E21</f>
        <v>0</v>
      </c>
      <c r="F565" s="66">
        <f>'W-1'!F21</f>
        <v>0</v>
      </c>
      <c r="G565" s="66">
        <f>'W-1'!G21</f>
        <v>0</v>
      </c>
      <c r="H565" s="67">
        <f t="shared" si="8"/>
        <v>115</v>
      </c>
      <c r="I565" s="56"/>
    </row>
    <row r="566" spans="1:9" x14ac:dyDescent="0.25">
      <c r="A566" s="58">
        <v>7</v>
      </c>
      <c r="B566" s="66">
        <f>'W-1'!B22</f>
        <v>65</v>
      </c>
      <c r="C566" s="66">
        <f>'W-1'!C22</f>
        <v>50</v>
      </c>
      <c r="D566" s="66">
        <f>'W-1'!D22</f>
        <v>0</v>
      </c>
      <c r="E566" s="66">
        <f>'W-1'!E22</f>
        <v>0</v>
      </c>
      <c r="F566" s="66">
        <f>'W-1'!F22</f>
        <v>0</v>
      </c>
      <c r="G566" s="66">
        <f>'W-1'!G22</f>
        <v>0</v>
      </c>
      <c r="H566" s="67">
        <f t="shared" si="8"/>
        <v>115</v>
      </c>
      <c r="I566" s="56"/>
    </row>
    <row r="567" spans="1:9" x14ac:dyDescent="0.25">
      <c r="A567" s="58">
        <v>8</v>
      </c>
      <c r="B567" s="66">
        <f>'W-1'!B23</f>
        <v>65</v>
      </c>
      <c r="C567" s="66">
        <f>'W-1'!C23</f>
        <v>50</v>
      </c>
      <c r="D567" s="66">
        <f>'W-1'!D23</f>
        <v>0</v>
      </c>
      <c r="E567" s="66">
        <f>'W-1'!E23</f>
        <v>0</v>
      </c>
      <c r="F567" s="66">
        <f>'W-1'!F23</f>
        <v>0</v>
      </c>
      <c r="G567" s="66">
        <f>'W-1'!G23</f>
        <v>0</v>
      </c>
      <c r="H567" s="67">
        <f t="shared" si="8"/>
        <v>115</v>
      </c>
      <c r="I567" s="56"/>
    </row>
    <row r="568" spans="1:9" x14ac:dyDescent="0.25">
      <c r="A568" s="58">
        <v>9</v>
      </c>
      <c r="B568" s="66">
        <f>'W-1'!B24</f>
        <v>65</v>
      </c>
      <c r="C568" s="66">
        <f>'W-1'!C24</f>
        <v>50</v>
      </c>
      <c r="D568" s="66">
        <f>'W-1'!D24</f>
        <v>0</v>
      </c>
      <c r="E568" s="66">
        <f>'W-1'!E24</f>
        <v>0</v>
      </c>
      <c r="F568" s="66">
        <f>'W-1'!F24</f>
        <v>0</v>
      </c>
      <c r="G568" s="66">
        <f>'W-1'!G24</f>
        <v>0</v>
      </c>
      <c r="H568" s="67">
        <f t="shared" si="8"/>
        <v>115</v>
      </c>
      <c r="I568" s="56"/>
    </row>
    <row r="569" spans="1:9" x14ac:dyDescent="0.25">
      <c r="A569" s="58">
        <v>10</v>
      </c>
      <c r="B569" s="66">
        <f>'W-1'!B25</f>
        <v>65</v>
      </c>
      <c r="C569" s="66">
        <f>'W-1'!C25</f>
        <v>50</v>
      </c>
      <c r="D569" s="66">
        <f>'W-1'!D25</f>
        <v>0</v>
      </c>
      <c r="E569" s="66">
        <f>'W-1'!E25</f>
        <v>0</v>
      </c>
      <c r="F569" s="66">
        <f>'W-1'!F25</f>
        <v>0</v>
      </c>
      <c r="G569" s="66">
        <f>'W-1'!G25</f>
        <v>0</v>
      </c>
      <c r="H569" s="67">
        <f t="shared" si="8"/>
        <v>115</v>
      </c>
      <c r="I569" s="56"/>
    </row>
    <row r="570" spans="1:9" x14ac:dyDescent="0.25">
      <c r="A570" s="58">
        <v>11</v>
      </c>
      <c r="B570" s="66">
        <f>'W-1'!B26</f>
        <v>65</v>
      </c>
      <c r="C570" s="66">
        <f>'W-1'!C26</f>
        <v>50</v>
      </c>
      <c r="D570" s="66">
        <f>'W-1'!D26</f>
        <v>0</v>
      </c>
      <c r="E570" s="66">
        <f>'W-1'!E26</f>
        <v>0</v>
      </c>
      <c r="F570" s="66">
        <f>'W-1'!F26</f>
        <v>0</v>
      </c>
      <c r="G570" s="66">
        <f>'W-1'!G26</f>
        <v>0</v>
      </c>
      <c r="H570" s="67">
        <f t="shared" si="8"/>
        <v>115</v>
      </c>
      <c r="I570" s="56"/>
    </row>
    <row r="571" spans="1:9" x14ac:dyDescent="0.25">
      <c r="A571" s="58">
        <v>12</v>
      </c>
      <c r="B571" s="66">
        <f>'W-1'!B27</f>
        <v>65</v>
      </c>
      <c r="C571" s="66">
        <f>'W-1'!C27</f>
        <v>50</v>
      </c>
      <c r="D571" s="66">
        <f>'W-1'!D27</f>
        <v>0</v>
      </c>
      <c r="E571" s="66">
        <f>'W-1'!E27</f>
        <v>0</v>
      </c>
      <c r="F571" s="66">
        <f>'W-1'!F27</f>
        <v>0</v>
      </c>
      <c r="G571" s="66">
        <f>'W-1'!G27</f>
        <v>0</v>
      </c>
      <c r="H571" s="67">
        <f t="shared" si="8"/>
        <v>115</v>
      </c>
      <c r="I571" s="56"/>
    </row>
    <row r="572" spans="1:9" x14ac:dyDescent="0.25">
      <c r="A572" s="58">
        <v>13</v>
      </c>
      <c r="B572" s="66">
        <f>'W-1'!B28</f>
        <v>65</v>
      </c>
      <c r="C572" s="66">
        <f>'W-1'!C28</f>
        <v>50</v>
      </c>
      <c r="D572" s="66">
        <f>'W-1'!D28</f>
        <v>0</v>
      </c>
      <c r="E572" s="66">
        <f>'W-1'!E28</f>
        <v>0</v>
      </c>
      <c r="F572" s="66">
        <f>'W-1'!F28</f>
        <v>0</v>
      </c>
      <c r="G572" s="66">
        <f>'W-1'!G28</f>
        <v>0</v>
      </c>
      <c r="H572" s="67">
        <f t="shared" si="8"/>
        <v>115</v>
      </c>
      <c r="I572" s="56"/>
    </row>
    <row r="573" spans="1:9" x14ac:dyDescent="0.25">
      <c r="A573" s="58">
        <v>14</v>
      </c>
      <c r="B573" s="66">
        <f>'W-1'!B29</f>
        <v>65</v>
      </c>
      <c r="C573" s="66">
        <f>'W-1'!C29</f>
        <v>50</v>
      </c>
      <c r="D573" s="66">
        <f>'W-1'!D29</f>
        <v>0</v>
      </c>
      <c r="E573" s="66">
        <f>'W-1'!E29</f>
        <v>0</v>
      </c>
      <c r="F573" s="66">
        <f>'W-1'!F29</f>
        <v>0</v>
      </c>
      <c r="G573" s="66">
        <f>'W-1'!G29</f>
        <v>0</v>
      </c>
      <c r="H573" s="67">
        <f t="shared" si="8"/>
        <v>115</v>
      </c>
      <c r="I573" s="56"/>
    </row>
    <row r="574" spans="1:9" x14ac:dyDescent="0.25">
      <c r="A574" s="58">
        <v>15</v>
      </c>
      <c r="B574" s="66">
        <f>'W-1'!B30</f>
        <v>65</v>
      </c>
      <c r="C574" s="66">
        <f>'W-1'!C30</f>
        <v>50</v>
      </c>
      <c r="D574" s="66">
        <f>'W-1'!D30</f>
        <v>0</v>
      </c>
      <c r="E574" s="66">
        <f>'W-1'!E30</f>
        <v>0</v>
      </c>
      <c r="F574" s="66">
        <f>'W-1'!F30</f>
        <v>0</v>
      </c>
      <c r="G574" s="66">
        <f>'W-1'!G30</f>
        <v>0</v>
      </c>
      <c r="H574" s="67">
        <f t="shared" si="8"/>
        <v>115</v>
      </c>
      <c r="I574" s="56"/>
    </row>
    <row r="575" spans="1:9" x14ac:dyDescent="0.25">
      <c r="A575" s="58">
        <v>16</v>
      </c>
      <c r="B575" s="66">
        <f>'W-1'!B31</f>
        <v>65</v>
      </c>
      <c r="C575" s="66">
        <f>'W-1'!C31</f>
        <v>50</v>
      </c>
      <c r="D575" s="66">
        <f>'W-1'!D31</f>
        <v>0</v>
      </c>
      <c r="E575" s="66">
        <f>'W-1'!E31</f>
        <v>0</v>
      </c>
      <c r="F575" s="66">
        <f>'W-1'!F31</f>
        <v>0</v>
      </c>
      <c r="G575" s="66">
        <f>'W-1'!G31</f>
        <v>0</v>
      </c>
      <c r="H575" s="67">
        <f t="shared" si="8"/>
        <v>115</v>
      </c>
      <c r="I575" s="56"/>
    </row>
    <row r="576" spans="1:9" x14ac:dyDescent="0.25">
      <c r="A576" s="58">
        <v>17</v>
      </c>
      <c r="B576" s="66">
        <f>'W-1'!B32</f>
        <v>65</v>
      </c>
      <c r="C576" s="66">
        <f>'W-1'!C32</f>
        <v>50</v>
      </c>
      <c r="D576" s="66">
        <f>'W-1'!D32</f>
        <v>0</v>
      </c>
      <c r="E576" s="66">
        <f>'W-1'!E32</f>
        <v>0</v>
      </c>
      <c r="F576" s="66">
        <f>'W-1'!F32</f>
        <v>0</v>
      </c>
      <c r="G576" s="66">
        <f>'W-1'!G32</f>
        <v>0</v>
      </c>
      <c r="H576" s="67">
        <f t="shared" si="8"/>
        <v>115</v>
      </c>
      <c r="I576" s="56"/>
    </row>
    <row r="577" spans="1:9" x14ac:dyDescent="0.25">
      <c r="A577" s="58">
        <v>18</v>
      </c>
      <c r="B577" s="66">
        <f>'W-1'!B33</f>
        <v>65</v>
      </c>
      <c r="C577" s="66">
        <f>'W-1'!C33</f>
        <v>50</v>
      </c>
      <c r="D577" s="66">
        <f>'W-1'!D33</f>
        <v>0</v>
      </c>
      <c r="E577" s="66">
        <f>'W-1'!E33</f>
        <v>0</v>
      </c>
      <c r="F577" s="66">
        <f>'W-1'!F33</f>
        <v>0</v>
      </c>
      <c r="G577" s="66">
        <f>'W-1'!G33</f>
        <v>0</v>
      </c>
      <c r="H577" s="67">
        <f t="shared" si="8"/>
        <v>115</v>
      </c>
      <c r="I577" s="56"/>
    </row>
    <row r="578" spans="1:9" x14ac:dyDescent="0.25">
      <c r="A578" s="58">
        <v>19</v>
      </c>
      <c r="B578" s="66">
        <f>'W-1'!B34</f>
        <v>65</v>
      </c>
      <c r="C578" s="66">
        <f>'W-1'!C34</f>
        <v>50</v>
      </c>
      <c r="D578" s="66">
        <f>'W-1'!D34</f>
        <v>0</v>
      </c>
      <c r="E578" s="66">
        <f>'W-1'!E34</f>
        <v>0</v>
      </c>
      <c r="F578" s="66">
        <f>'W-1'!F34</f>
        <v>0</v>
      </c>
      <c r="G578" s="66">
        <f>'W-1'!G34</f>
        <v>0</v>
      </c>
      <c r="H578" s="67">
        <f t="shared" si="8"/>
        <v>115</v>
      </c>
      <c r="I578" s="56"/>
    </row>
    <row r="579" spans="1:9" x14ac:dyDescent="0.25">
      <c r="A579" s="58">
        <v>20</v>
      </c>
      <c r="B579" s="66">
        <f>'W-1'!B35</f>
        <v>65</v>
      </c>
      <c r="C579" s="66">
        <f>'W-1'!C35</f>
        <v>50</v>
      </c>
      <c r="D579" s="66">
        <f>'W-1'!D35</f>
        <v>0</v>
      </c>
      <c r="E579" s="66">
        <f>'W-1'!E35</f>
        <v>0</v>
      </c>
      <c r="F579" s="66">
        <f>'W-1'!F35</f>
        <v>0</v>
      </c>
      <c r="G579" s="66">
        <f>'W-1'!G35</f>
        <v>0</v>
      </c>
      <c r="H579" s="67">
        <f t="shared" si="8"/>
        <v>115</v>
      </c>
      <c r="I579" s="56"/>
    </row>
    <row r="580" spans="1:9" x14ac:dyDescent="0.25">
      <c r="A580" s="58">
        <v>21</v>
      </c>
      <c r="B580" s="66">
        <f>'W-1'!B36</f>
        <v>65</v>
      </c>
      <c r="C580" s="66">
        <f>'W-1'!C36</f>
        <v>50</v>
      </c>
      <c r="D580" s="66">
        <f>'W-1'!D36</f>
        <v>0</v>
      </c>
      <c r="E580" s="66">
        <f>'W-1'!E36</f>
        <v>0</v>
      </c>
      <c r="F580" s="66">
        <f>'W-1'!F36</f>
        <v>0</v>
      </c>
      <c r="G580" s="66">
        <f>'W-1'!G36</f>
        <v>0</v>
      </c>
      <c r="H580" s="67">
        <f t="shared" si="8"/>
        <v>115</v>
      </c>
      <c r="I580" s="56"/>
    </row>
    <row r="581" spans="1:9" x14ac:dyDescent="0.25">
      <c r="A581" s="58">
        <v>22</v>
      </c>
      <c r="B581" s="66">
        <f>'W-1'!B37</f>
        <v>65</v>
      </c>
      <c r="C581" s="66">
        <f>'W-1'!C37</f>
        <v>50</v>
      </c>
      <c r="D581" s="66">
        <f>'W-1'!D37</f>
        <v>0</v>
      </c>
      <c r="E581" s="66">
        <f>'W-1'!E37</f>
        <v>0</v>
      </c>
      <c r="F581" s="66">
        <f>'W-1'!F37</f>
        <v>0</v>
      </c>
      <c r="G581" s="66">
        <f>'W-1'!G37</f>
        <v>0</v>
      </c>
      <c r="H581" s="67">
        <f t="shared" si="8"/>
        <v>115</v>
      </c>
      <c r="I581" s="56"/>
    </row>
    <row r="582" spans="1:9" x14ac:dyDescent="0.25">
      <c r="A582" s="58">
        <v>23</v>
      </c>
      <c r="B582" s="66">
        <f>'W-1'!B38</f>
        <v>65</v>
      </c>
      <c r="C582" s="66">
        <f>'W-1'!C38</f>
        <v>50</v>
      </c>
      <c r="D582" s="66">
        <f>'W-1'!D38</f>
        <v>0</v>
      </c>
      <c r="E582" s="66">
        <f>'W-1'!E38</f>
        <v>0</v>
      </c>
      <c r="F582" s="66">
        <f>'W-1'!F38</f>
        <v>0</v>
      </c>
      <c r="G582" s="66">
        <f>'W-1'!G38</f>
        <v>0</v>
      </c>
      <c r="H582" s="67">
        <f t="shared" si="8"/>
        <v>115</v>
      </c>
      <c r="I582" s="56"/>
    </row>
    <row r="583" spans="1:9" x14ac:dyDescent="0.25">
      <c r="A583" s="58">
        <v>24</v>
      </c>
      <c r="B583" s="66">
        <f>'W-1'!B39</f>
        <v>65</v>
      </c>
      <c r="C583" s="66">
        <f>'W-1'!C39</f>
        <v>50</v>
      </c>
      <c r="D583" s="66">
        <f>'W-1'!D39</f>
        <v>0</v>
      </c>
      <c r="E583" s="66">
        <f>'W-1'!E39</f>
        <v>0</v>
      </c>
      <c r="F583" s="66">
        <f>'W-1'!F39</f>
        <v>0</v>
      </c>
      <c r="G583" s="66">
        <f>'W-1'!G39</f>
        <v>0</v>
      </c>
      <c r="H583" s="67">
        <f t="shared" si="8"/>
        <v>115</v>
      </c>
      <c r="I583" s="56"/>
    </row>
    <row r="584" spans="1:9" x14ac:dyDescent="0.25">
      <c r="A584" s="59" t="s">
        <v>167</v>
      </c>
      <c r="B584" s="54">
        <f t="shared" ref="B584:H584" si="9">AVERAGE(B560:B583)</f>
        <v>63.75</v>
      </c>
      <c r="C584" s="54">
        <f t="shared" si="9"/>
        <v>51.25</v>
      </c>
      <c r="D584" s="54">
        <f t="shared" si="9"/>
        <v>0</v>
      </c>
      <c r="E584" s="54">
        <f t="shared" si="9"/>
        <v>0</v>
      </c>
      <c r="F584" s="54">
        <f t="shared" si="9"/>
        <v>0</v>
      </c>
      <c r="G584" s="54">
        <f t="shared" si="9"/>
        <v>0</v>
      </c>
      <c r="H584" s="55">
        <f t="shared" si="9"/>
        <v>115</v>
      </c>
      <c r="I584" s="56"/>
    </row>
    <row r="585" spans="1:9" ht="15.75" thickBot="1" x14ac:dyDescent="0.3">
      <c r="A585" s="1"/>
      <c r="I585" s="35"/>
    </row>
    <row r="586" spans="1:9" ht="15.75" thickBot="1" x14ac:dyDescent="0.3">
      <c r="A586" s="50" t="s">
        <v>165</v>
      </c>
      <c r="B586" s="73" t="s">
        <v>212</v>
      </c>
      <c r="C586" s="73"/>
      <c r="D586" s="73"/>
      <c r="E586" s="73"/>
      <c r="F586" s="73"/>
      <c r="G586" s="73"/>
      <c r="H586" s="176" t="s">
        <v>207</v>
      </c>
      <c r="I586" s="177"/>
    </row>
    <row r="587" spans="1:9" ht="15.75" thickBot="1" x14ac:dyDescent="0.3">
      <c r="A587" s="1"/>
      <c r="B587"/>
      <c r="I587" s="35"/>
    </row>
    <row r="588" spans="1:9" ht="15.75" thickBot="1" x14ac:dyDescent="0.3">
      <c r="A588" s="161" t="s">
        <v>165</v>
      </c>
      <c r="B588" s="163" t="s">
        <v>202</v>
      </c>
      <c r="C588" s="164"/>
      <c r="D588" s="164"/>
      <c r="E588" s="164"/>
      <c r="F588" s="164"/>
      <c r="G588" s="165"/>
      <c r="H588" s="73" t="s">
        <v>203</v>
      </c>
      <c r="I588" s="84" t="s">
        <v>204</v>
      </c>
    </row>
    <row r="589" spans="1:9" ht="15.75" thickBot="1" x14ac:dyDescent="0.3">
      <c r="A589" s="85"/>
      <c r="B589"/>
      <c r="I589" s="35"/>
    </row>
    <row r="590" spans="1:9" ht="15.75" thickBot="1" x14ac:dyDescent="0.3">
      <c r="A590" s="50" t="s">
        <v>165</v>
      </c>
      <c r="B590" s="163" t="s">
        <v>205</v>
      </c>
      <c r="C590" s="164"/>
      <c r="D590" s="164"/>
      <c r="E590" s="164"/>
      <c r="F590" s="164"/>
      <c r="G590" s="165"/>
      <c r="H590" s="73" t="s">
        <v>203</v>
      </c>
      <c r="I590" s="84" t="s">
        <v>204</v>
      </c>
    </row>
    <row r="591" spans="1:9" ht="15.75" thickBot="1" x14ac:dyDescent="0.3">
      <c r="A591" s="1"/>
      <c r="B591"/>
      <c r="I591" s="35"/>
    </row>
    <row r="592" spans="1:9" ht="15.75" thickBot="1" x14ac:dyDescent="0.3">
      <c r="A592" s="50" t="s">
        <v>165</v>
      </c>
      <c r="B592" s="163" t="s">
        <v>201</v>
      </c>
      <c r="C592" s="164"/>
      <c r="D592" s="164"/>
      <c r="E592" s="164"/>
      <c r="F592" s="164"/>
      <c r="G592" s="165"/>
      <c r="H592" s="176" t="s">
        <v>207</v>
      </c>
      <c r="I592" s="177"/>
    </row>
    <row r="593" spans="1:9" ht="15.75" thickBot="1" x14ac:dyDescent="0.3">
      <c r="A593" s="1"/>
      <c r="B593"/>
      <c r="I593" s="35"/>
    </row>
    <row r="594" spans="1:9" ht="15.75" thickBot="1" x14ac:dyDescent="0.3">
      <c r="A594" s="50" t="s">
        <v>165</v>
      </c>
      <c r="B594" s="163" t="s">
        <v>211</v>
      </c>
      <c r="C594" s="164"/>
      <c r="D594" s="164"/>
      <c r="E594" s="164"/>
      <c r="F594" s="164"/>
      <c r="G594" s="164"/>
      <c r="H594" s="164"/>
      <c r="I594" s="165"/>
    </row>
    <row r="595" spans="1:9" x14ac:dyDescent="0.25">
      <c r="A595" s="1"/>
      <c r="B595" s="71"/>
      <c r="C595" s="71"/>
      <c r="D595" s="71"/>
      <c r="E595" s="71"/>
      <c r="F595" s="71"/>
      <c r="G595" s="71"/>
      <c r="H595" s="71"/>
      <c r="I595" s="72"/>
    </row>
    <row r="596" spans="1:9" x14ac:dyDescent="0.25">
      <c r="A596" s="1"/>
      <c r="B596" s="71"/>
      <c r="C596" s="71"/>
      <c r="D596" s="71"/>
      <c r="E596" s="71"/>
      <c r="F596" s="71"/>
      <c r="G596" s="71"/>
      <c r="H596" s="71"/>
      <c r="I596" s="72"/>
    </row>
    <row r="597" spans="1:9" x14ac:dyDescent="0.25">
      <c r="A597" s="1"/>
      <c r="B597" s="71"/>
      <c r="C597" s="71"/>
      <c r="D597" s="71"/>
      <c r="E597" s="71"/>
      <c r="F597" s="71"/>
      <c r="G597" s="71"/>
      <c r="H597" s="71"/>
      <c r="I597" s="72"/>
    </row>
    <row r="598" spans="1:9" x14ac:dyDescent="0.25">
      <c r="A598" s="1"/>
      <c r="B598" s="71"/>
      <c r="C598" s="71"/>
      <c r="D598" s="71"/>
      <c r="E598" s="71"/>
      <c r="F598" s="71"/>
      <c r="G598" s="71"/>
      <c r="H598" s="71"/>
      <c r="I598" s="72"/>
    </row>
    <row r="599" spans="1:9" x14ac:dyDescent="0.25">
      <c r="A599" s="1"/>
      <c r="B599" s="71"/>
      <c r="C599" s="71"/>
      <c r="D599" s="71"/>
      <c r="E599" s="71"/>
      <c r="F599" s="71"/>
      <c r="G599" s="71"/>
      <c r="H599" s="71"/>
      <c r="I599" s="72"/>
    </row>
    <row r="600" spans="1:9" x14ac:dyDescent="0.25">
      <c r="A600" s="1"/>
      <c r="B600" s="71"/>
      <c r="C600" s="71"/>
      <c r="D600" s="71"/>
      <c r="E600" s="71"/>
      <c r="F600" s="71"/>
      <c r="G600" s="71"/>
      <c r="H600" s="71"/>
      <c r="I600" s="72"/>
    </row>
    <row r="601" spans="1:9" x14ac:dyDescent="0.25">
      <c r="A601" s="1"/>
      <c r="B601" s="71"/>
      <c r="C601" s="71"/>
      <c r="D601" s="71"/>
      <c r="E601" s="71"/>
      <c r="F601" s="71"/>
      <c r="G601" s="71"/>
      <c r="H601" s="71"/>
      <c r="I601" s="72"/>
    </row>
    <row r="602" spans="1:9" x14ac:dyDescent="0.25">
      <c r="A602" s="1"/>
      <c r="B602" s="71"/>
      <c r="C602" s="71"/>
      <c r="D602" s="71"/>
      <c r="E602" s="71"/>
      <c r="F602" s="71"/>
      <c r="G602" s="71"/>
      <c r="H602" s="71"/>
      <c r="I602" s="72"/>
    </row>
    <row r="603" spans="1:9" x14ac:dyDescent="0.25">
      <c r="A603" s="1"/>
      <c r="B603" s="71"/>
      <c r="C603" s="71"/>
      <c r="D603" s="71"/>
      <c r="E603" s="71"/>
      <c r="F603" s="71"/>
      <c r="G603" s="71"/>
      <c r="H603" s="71"/>
      <c r="I603" s="72"/>
    </row>
    <row r="604" spans="1:9" x14ac:dyDescent="0.25">
      <c r="A604" s="1"/>
      <c r="B604" s="71"/>
      <c r="C604" s="71"/>
      <c r="D604" s="71"/>
      <c r="E604" s="71"/>
      <c r="F604" s="71"/>
      <c r="G604" s="71"/>
      <c r="H604" s="71"/>
      <c r="I604" s="72"/>
    </row>
    <row r="605" spans="1:9" x14ac:dyDescent="0.25">
      <c r="A605" s="1"/>
      <c r="B605" s="71"/>
      <c r="C605" s="71"/>
      <c r="D605" s="71"/>
      <c r="E605" s="71"/>
      <c r="F605" s="71"/>
      <c r="G605" s="71"/>
      <c r="H605" s="71"/>
      <c r="I605" s="72"/>
    </row>
    <row r="606" spans="1:9" x14ac:dyDescent="0.25">
      <c r="A606" s="1"/>
      <c r="B606" s="71"/>
      <c r="C606" s="71"/>
      <c r="D606" s="71"/>
      <c r="E606" s="71"/>
      <c r="F606" s="71"/>
      <c r="G606" s="71"/>
      <c r="H606" s="71"/>
      <c r="I606" s="72"/>
    </row>
    <row r="607" spans="1:9" x14ac:dyDescent="0.25">
      <c r="A607" s="1"/>
      <c r="I607" s="35"/>
    </row>
    <row r="608" spans="1:9" x14ac:dyDescent="0.25">
      <c r="A608" s="1"/>
      <c r="I608" s="35"/>
    </row>
    <row r="609" spans="1:9" ht="15.75" thickBot="1" x14ac:dyDescent="0.3">
      <c r="A609" s="1"/>
      <c r="I609" s="35"/>
    </row>
    <row r="610" spans="1:9" ht="15.75" thickBot="1" x14ac:dyDescent="0.3">
      <c r="A610" s="170" t="s">
        <v>353</v>
      </c>
      <c r="B610" s="171"/>
      <c r="C610" s="171"/>
      <c r="D610" s="171"/>
      <c r="E610" s="171"/>
      <c r="F610" s="171"/>
      <c r="G610" s="171"/>
      <c r="H610" s="171"/>
      <c r="I610" s="172"/>
    </row>
    <row r="611" spans="1:9" ht="15.75" thickBot="1" x14ac:dyDescent="0.3">
      <c r="A611" s="1"/>
      <c r="I611" s="35"/>
    </row>
    <row r="612" spans="1:9" ht="15.75" customHeight="1" thickBot="1" x14ac:dyDescent="0.3">
      <c r="A612" s="50" t="s">
        <v>177</v>
      </c>
      <c r="B612" s="163" t="s">
        <v>210</v>
      </c>
      <c r="C612" s="174"/>
      <c r="D612" s="174"/>
      <c r="E612" s="174"/>
      <c r="F612" s="174"/>
      <c r="G612" s="174"/>
      <c r="H612" s="174"/>
      <c r="I612" s="175"/>
    </row>
    <row r="613" spans="1:9" x14ac:dyDescent="0.25">
      <c r="A613" s="1"/>
      <c r="B613"/>
      <c r="I613" s="35"/>
    </row>
    <row r="614" spans="1:9" x14ac:dyDescent="0.25">
      <c r="A614" s="1"/>
      <c r="C614" s="68" t="s">
        <v>84</v>
      </c>
      <c r="D614" s="8" t="s">
        <v>178</v>
      </c>
      <c r="E614" s="9" t="s">
        <v>176</v>
      </c>
      <c r="I614" s="35"/>
    </row>
    <row r="615" spans="1:9" x14ac:dyDescent="0.25">
      <c r="A615" s="1"/>
      <c r="C615" s="69">
        <v>1</v>
      </c>
      <c r="D615" s="117">
        <f>'W-1'!D46</f>
        <v>679.4368457100004</v>
      </c>
      <c r="E615" s="5">
        <f>'W-1'!E46</f>
        <v>14.239122052796006</v>
      </c>
      <c r="I615" s="35"/>
    </row>
    <row r="616" spans="1:9" x14ac:dyDescent="0.25">
      <c r="A616" s="1"/>
      <c r="C616" s="69">
        <v>2</v>
      </c>
      <c r="D616" s="117">
        <f>'W-1'!D47</f>
        <v>601.43278614999997</v>
      </c>
      <c r="E616" s="5">
        <f>'W-1'!E47</f>
        <v>14.394158202795325</v>
      </c>
      <c r="I616" s="35"/>
    </row>
    <row r="617" spans="1:9" x14ac:dyDescent="0.25">
      <c r="A617" s="1"/>
      <c r="C617" s="69">
        <v>3</v>
      </c>
      <c r="D617" s="117">
        <f>'W-1'!D48</f>
        <v>562.51835006999988</v>
      </c>
      <c r="E617" s="5">
        <f>'W-1'!E48</f>
        <v>12.650270432795651</v>
      </c>
      <c r="I617" s="35"/>
    </row>
    <row r="618" spans="1:9" x14ac:dyDescent="0.25">
      <c r="A618" s="1"/>
      <c r="C618" s="69">
        <v>4</v>
      </c>
      <c r="D618" s="117">
        <f>'W-1'!D49</f>
        <v>549.31739258999994</v>
      </c>
      <c r="E618" s="5">
        <f>'W-1'!E49</f>
        <v>12.640422202795435</v>
      </c>
      <c r="I618" s="35"/>
    </row>
    <row r="619" spans="1:9" x14ac:dyDescent="0.25">
      <c r="A619" s="1"/>
      <c r="C619" s="69">
        <v>5</v>
      </c>
      <c r="D619" s="117">
        <f>'W-1'!D50</f>
        <v>562.68834125000001</v>
      </c>
      <c r="E619" s="5">
        <f>'W-1'!E50</f>
        <v>14.171027172795448</v>
      </c>
      <c r="I619" s="35"/>
    </row>
    <row r="620" spans="1:9" x14ac:dyDescent="0.25">
      <c r="A620" s="1"/>
      <c r="C620" s="69">
        <v>6</v>
      </c>
      <c r="D620" s="117">
        <f>'W-1'!D51</f>
        <v>635.29559635999988</v>
      </c>
      <c r="E620" s="5">
        <f>'W-1'!E51</f>
        <v>14.545698912796183</v>
      </c>
      <c r="I620" s="35"/>
    </row>
    <row r="621" spans="1:9" x14ac:dyDescent="0.25">
      <c r="A621" s="1"/>
      <c r="C621" s="69">
        <v>7</v>
      </c>
      <c r="D621" s="117">
        <f>'W-1'!D52</f>
        <v>858.01804651000043</v>
      </c>
      <c r="E621" s="5">
        <f>'W-1'!E52</f>
        <v>25.576824872795669</v>
      </c>
      <c r="I621" s="35"/>
    </row>
    <row r="622" spans="1:9" x14ac:dyDescent="0.25">
      <c r="A622" s="1"/>
      <c r="C622" s="69">
        <v>8</v>
      </c>
      <c r="D622" s="117">
        <f>'W-1'!D53</f>
        <v>1159.2137078400003</v>
      </c>
      <c r="E622" s="5">
        <f>'W-1'!E53</f>
        <v>32.1395256227961</v>
      </c>
      <c r="I622" s="35"/>
    </row>
    <row r="623" spans="1:9" x14ac:dyDescent="0.25">
      <c r="A623" s="1"/>
      <c r="C623" s="69">
        <v>9</v>
      </c>
      <c r="D623" s="117">
        <f>'W-1'!D54</f>
        <v>1260.5289748500006</v>
      </c>
      <c r="E623" s="5">
        <f>'W-1'!E54</f>
        <v>33.950372842795332</v>
      </c>
      <c r="I623" s="35"/>
    </row>
    <row r="624" spans="1:9" x14ac:dyDescent="0.25">
      <c r="A624" s="1"/>
      <c r="C624" s="69">
        <v>10</v>
      </c>
      <c r="D624" s="117">
        <f>'W-1'!D55</f>
        <v>1234.00228599</v>
      </c>
      <c r="E624" s="5">
        <f>'W-1'!E55</f>
        <v>31.431647442795565</v>
      </c>
      <c r="I624" s="35"/>
    </row>
    <row r="625" spans="1:9" x14ac:dyDescent="0.25">
      <c r="A625" s="1"/>
      <c r="C625" s="69">
        <v>11</v>
      </c>
      <c r="D625" s="117">
        <f>'W-1'!D56</f>
        <v>1169.5836937999995</v>
      </c>
      <c r="E625" s="5">
        <f>'W-1'!E56</f>
        <v>27.077333472795999</v>
      </c>
      <c r="I625" s="35"/>
    </row>
    <row r="626" spans="1:9" x14ac:dyDescent="0.25">
      <c r="A626" s="1"/>
      <c r="C626" s="69">
        <v>12</v>
      </c>
      <c r="D626" s="117">
        <f>'W-1'!D57</f>
        <v>1105.5539898899997</v>
      </c>
      <c r="E626" s="5">
        <f>'W-1'!E57</f>
        <v>25.45810754279546</v>
      </c>
      <c r="I626" s="35"/>
    </row>
    <row r="627" spans="1:9" x14ac:dyDescent="0.25">
      <c r="A627" s="1"/>
      <c r="C627" s="69">
        <v>13</v>
      </c>
      <c r="D627" s="117">
        <f>'W-1'!D58</f>
        <v>1082.8320398600004</v>
      </c>
      <c r="E627" s="5">
        <f>'W-1'!E58</f>
        <v>24.126252932796206</v>
      </c>
      <c r="I627" s="35"/>
    </row>
    <row r="628" spans="1:9" x14ac:dyDescent="0.25">
      <c r="A628" s="1"/>
      <c r="C628" s="69">
        <v>14</v>
      </c>
      <c r="D628" s="117">
        <f>'W-1'!D59</f>
        <v>1112.0250680000001</v>
      </c>
      <c r="E628" s="5">
        <f>'W-1'!E59</f>
        <v>26.971951402794957</v>
      </c>
      <c r="I628" s="35"/>
    </row>
    <row r="629" spans="1:9" x14ac:dyDescent="0.25">
      <c r="A629" s="1"/>
      <c r="C629" s="69">
        <v>15</v>
      </c>
      <c r="D629" s="117">
        <f>'W-1'!D60</f>
        <v>1149.58889748</v>
      </c>
      <c r="E629" s="5">
        <f>'W-1'!E60</f>
        <v>30.128459332795273</v>
      </c>
      <c r="I629" s="35"/>
    </row>
    <row r="630" spans="1:9" x14ac:dyDescent="0.25">
      <c r="A630" s="1"/>
      <c r="C630" s="69">
        <v>16</v>
      </c>
      <c r="D630" s="117">
        <f>'W-1'!D61</f>
        <v>1181.1971599700005</v>
      </c>
      <c r="E630" s="5">
        <f>'W-1'!E61</f>
        <v>30.631115812796224</v>
      </c>
      <c r="I630" s="35"/>
    </row>
    <row r="631" spans="1:9" x14ac:dyDescent="0.25">
      <c r="A631" s="1"/>
      <c r="C631" s="69">
        <v>17</v>
      </c>
      <c r="D631" s="117">
        <f>'W-1'!D62</f>
        <v>1255.5608378600004</v>
      </c>
      <c r="E631" s="5">
        <f>'W-1'!E62</f>
        <v>36.843824902796541</v>
      </c>
      <c r="I631" s="35"/>
    </row>
    <row r="632" spans="1:9" x14ac:dyDescent="0.25">
      <c r="A632" s="1"/>
      <c r="C632" s="69">
        <v>18</v>
      </c>
      <c r="D632" s="117">
        <f>'W-1'!D63</f>
        <v>1412.0219695199996</v>
      </c>
      <c r="E632" s="5">
        <f>'W-1'!E63</f>
        <v>46.672307682795235</v>
      </c>
      <c r="I632" s="35"/>
    </row>
    <row r="633" spans="1:9" x14ac:dyDescent="0.25">
      <c r="A633" s="1"/>
      <c r="C633" s="69">
        <v>19</v>
      </c>
      <c r="D633" s="117">
        <f>'W-1'!D64</f>
        <v>1471.2685959099999</v>
      </c>
      <c r="E633" s="5">
        <f>'W-1'!E64</f>
        <v>51.25425883279604</v>
      </c>
      <c r="I633" s="35"/>
    </row>
    <row r="634" spans="1:9" x14ac:dyDescent="0.25">
      <c r="A634" s="1"/>
      <c r="C634" s="69">
        <v>20</v>
      </c>
      <c r="D634" s="117">
        <f>'W-1'!D65</f>
        <v>1461.1539111499999</v>
      </c>
      <c r="E634" s="5">
        <f>'W-1'!E65</f>
        <v>51.518018452795104</v>
      </c>
      <c r="I634" s="35"/>
    </row>
    <row r="635" spans="1:9" x14ac:dyDescent="0.25">
      <c r="A635" s="1"/>
      <c r="C635" s="69">
        <v>21</v>
      </c>
      <c r="D635" s="117">
        <f>'W-1'!D66</f>
        <v>1427.9891908099996</v>
      </c>
      <c r="E635" s="5">
        <f>'W-1'!E66</f>
        <v>50.139412652797091</v>
      </c>
      <c r="I635" s="35"/>
    </row>
    <row r="636" spans="1:9" x14ac:dyDescent="0.25">
      <c r="A636" s="1"/>
      <c r="C636" s="69">
        <v>22</v>
      </c>
      <c r="D636" s="117">
        <f>'W-1'!D67</f>
        <v>1304.3816835100001</v>
      </c>
      <c r="E636" s="5">
        <f>'W-1'!E67</f>
        <v>38.461691442796109</v>
      </c>
      <c r="I636" s="35"/>
    </row>
    <row r="637" spans="1:9" x14ac:dyDescent="0.25">
      <c r="A637" s="1"/>
      <c r="C637" s="69">
        <v>23</v>
      </c>
      <c r="D637" s="117">
        <f>'W-1'!D68</f>
        <v>1093.4665027199999</v>
      </c>
      <c r="E637" s="5">
        <f>'W-1'!E68</f>
        <v>26.271419132795927</v>
      </c>
      <c r="I637" s="35"/>
    </row>
    <row r="638" spans="1:9" x14ac:dyDescent="0.25">
      <c r="A638" s="1"/>
      <c r="C638" s="69">
        <v>24</v>
      </c>
      <c r="D638" s="117">
        <f>'W-1'!D69</f>
        <v>859.03588723000018</v>
      </c>
      <c r="E638" s="5">
        <f>'W-1'!E69</f>
        <v>21.218164282796124</v>
      </c>
      <c r="I638" s="35"/>
    </row>
    <row r="639" spans="1:9" x14ac:dyDescent="0.25">
      <c r="A639" s="1"/>
      <c r="C639" s="69">
        <v>25</v>
      </c>
      <c r="D639" s="117">
        <f>'W-1'!D70</f>
        <v>693.09029944999986</v>
      </c>
      <c r="E639" s="5">
        <f>'W-1'!E70</f>
        <v>13.511873152795943</v>
      </c>
      <c r="I639" s="35"/>
    </row>
    <row r="640" spans="1:9" x14ac:dyDescent="0.25">
      <c r="A640" s="1"/>
      <c r="C640" s="69">
        <v>26</v>
      </c>
      <c r="D640" s="117">
        <f>'W-1'!D71</f>
        <v>616.66926763000015</v>
      </c>
      <c r="E640" s="5">
        <f>'W-1'!E71</f>
        <v>13.224289842795201</v>
      </c>
      <c r="I640" s="35"/>
    </row>
    <row r="641" spans="1:9" x14ac:dyDescent="0.25">
      <c r="A641" s="1"/>
      <c r="C641" s="69">
        <v>27</v>
      </c>
      <c r="D641" s="117">
        <f>'W-1'!D72</f>
        <v>576.08068796999987</v>
      </c>
      <c r="E641" s="5">
        <f>'W-1'!E72</f>
        <v>11.983263042795556</v>
      </c>
      <c r="I641" s="35"/>
    </row>
    <row r="642" spans="1:9" x14ac:dyDescent="0.25">
      <c r="A642" s="1"/>
      <c r="C642" s="69">
        <v>28</v>
      </c>
      <c r="D642" s="117">
        <f>'W-1'!D73</f>
        <v>567.23410612999965</v>
      </c>
      <c r="E642" s="5">
        <f>'W-1'!E73</f>
        <v>12.574929132795319</v>
      </c>
      <c r="I642" s="35"/>
    </row>
    <row r="643" spans="1:9" x14ac:dyDescent="0.25">
      <c r="A643" s="1"/>
      <c r="C643" s="69">
        <v>29</v>
      </c>
      <c r="D643" s="117">
        <f>'W-1'!D74</f>
        <v>570.26327186999981</v>
      </c>
      <c r="E643" s="5">
        <f>'W-1'!E74</f>
        <v>13.016983032795792</v>
      </c>
      <c r="I643" s="35"/>
    </row>
    <row r="644" spans="1:9" x14ac:dyDescent="0.25">
      <c r="A644" s="1"/>
      <c r="C644" s="69">
        <v>30</v>
      </c>
      <c r="D644" s="117">
        <f>'W-1'!D75</f>
        <v>647.31531579999967</v>
      </c>
      <c r="E644" s="5">
        <f>'W-1'!E75</f>
        <v>17.410364242795708</v>
      </c>
      <c r="I644" s="35"/>
    </row>
    <row r="645" spans="1:9" x14ac:dyDescent="0.25">
      <c r="A645" s="1"/>
      <c r="C645" s="69">
        <v>31</v>
      </c>
      <c r="D645" s="117">
        <f>'W-1'!D76</f>
        <v>868.13138289999972</v>
      </c>
      <c r="E645" s="5">
        <f>'W-1'!E76</f>
        <v>24.593192362795889</v>
      </c>
      <c r="I645" s="35"/>
    </row>
    <row r="646" spans="1:9" x14ac:dyDescent="0.25">
      <c r="A646" s="1"/>
      <c r="C646" s="69">
        <v>32</v>
      </c>
      <c r="D646" s="117">
        <f>'W-1'!D77</f>
        <v>1179.0121957699998</v>
      </c>
      <c r="E646" s="5">
        <f>'W-1'!E77</f>
        <v>31.913023342795441</v>
      </c>
      <c r="I646" s="35"/>
    </row>
    <row r="647" spans="1:9" x14ac:dyDescent="0.25">
      <c r="A647" s="1"/>
      <c r="C647" s="69">
        <v>33</v>
      </c>
      <c r="D647" s="117">
        <f>'W-1'!D78</f>
        <v>1257.0626599000007</v>
      </c>
      <c r="E647" s="5">
        <f>'W-1'!E78</f>
        <v>33.707565272797183</v>
      </c>
      <c r="I647" s="35"/>
    </row>
    <row r="648" spans="1:9" x14ac:dyDescent="0.25">
      <c r="A648" s="1"/>
      <c r="C648" s="69">
        <v>34</v>
      </c>
      <c r="D648" s="117">
        <f>'W-1'!D79</f>
        <v>1227.4815972599993</v>
      </c>
      <c r="E648" s="5">
        <f>'W-1'!E79</f>
        <v>29.039160842796718</v>
      </c>
      <c r="I648" s="35"/>
    </row>
    <row r="649" spans="1:9" x14ac:dyDescent="0.25">
      <c r="A649" s="1"/>
      <c r="C649" s="69">
        <v>35</v>
      </c>
      <c r="D649" s="117">
        <f>'W-1'!D80</f>
        <v>1163.0855943800002</v>
      </c>
      <c r="E649" s="5">
        <f>'W-1'!E80</f>
        <v>25.615811242795417</v>
      </c>
      <c r="I649" s="35"/>
    </row>
    <row r="650" spans="1:9" x14ac:dyDescent="0.25">
      <c r="A650" s="1"/>
      <c r="C650" s="69">
        <v>36</v>
      </c>
      <c r="D650" s="117">
        <f>'W-1'!D81</f>
        <v>1112.4096352000001</v>
      </c>
      <c r="E650" s="5">
        <f>'W-1'!E81</f>
        <v>22.924094772794888</v>
      </c>
      <c r="I650" s="35"/>
    </row>
    <row r="651" spans="1:9" x14ac:dyDescent="0.25">
      <c r="A651" s="1"/>
      <c r="C651" s="69">
        <v>37</v>
      </c>
      <c r="D651" s="117">
        <f>'W-1'!D82</f>
        <v>1083.1065495699997</v>
      </c>
      <c r="E651" s="5">
        <f>'W-1'!E82</f>
        <v>21.423049572796117</v>
      </c>
      <c r="I651" s="35"/>
    </row>
    <row r="652" spans="1:9" x14ac:dyDescent="0.25">
      <c r="A652" s="1"/>
      <c r="C652" s="69">
        <v>38</v>
      </c>
      <c r="D652" s="117">
        <f>'W-1'!D83</f>
        <v>1110.9427796299994</v>
      </c>
      <c r="E652" s="5">
        <f>'W-1'!E83</f>
        <v>23.855668502795425</v>
      </c>
      <c r="I652" s="35"/>
    </row>
    <row r="653" spans="1:9" x14ac:dyDescent="0.25">
      <c r="A653" s="1"/>
      <c r="C653" s="69">
        <v>39</v>
      </c>
      <c r="D653" s="117">
        <f>'W-1'!D84</f>
        <v>1147.5925540399999</v>
      </c>
      <c r="E653" s="5">
        <f>'W-1'!E84</f>
        <v>27.107231672795479</v>
      </c>
      <c r="I653" s="35"/>
    </row>
    <row r="654" spans="1:9" x14ac:dyDescent="0.25">
      <c r="A654" s="1"/>
      <c r="C654" s="69">
        <v>40</v>
      </c>
      <c r="D654" s="117">
        <f>'W-1'!D85</f>
        <v>1190.3981856700002</v>
      </c>
      <c r="E654" s="5">
        <f>'W-1'!E85</f>
        <v>29.201048292795804</v>
      </c>
      <c r="I654" s="35"/>
    </row>
    <row r="655" spans="1:9" x14ac:dyDescent="0.25">
      <c r="A655" s="1"/>
      <c r="C655" s="69">
        <v>41</v>
      </c>
      <c r="D655" s="117">
        <f>'W-1'!D86</f>
        <v>1270.3634258599991</v>
      </c>
      <c r="E655" s="5">
        <f>'W-1'!E86</f>
        <v>36.453585952794356</v>
      </c>
      <c r="I655" s="35"/>
    </row>
    <row r="656" spans="1:9" x14ac:dyDescent="0.25">
      <c r="A656" s="1"/>
      <c r="C656" s="69">
        <v>42</v>
      </c>
      <c r="D656" s="117">
        <f>'W-1'!D87</f>
        <v>1437.9848246199999</v>
      </c>
      <c r="E656" s="5">
        <f>'W-1'!E87</f>
        <v>47.712351192795268</v>
      </c>
      <c r="I656" s="35"/>
    </row>
    <row r="657" spans="1:9" x14ac:dyDescent="0.25">
      <c r="A657" s="1"/>
      <c r="C657" s="69">
        <v>43</v>
      </c>
      <c r="D657" s="117">
        <f>'W-1'!D88</f>
        <v>1501.3405119600002</v>
      </c>
      <c r="E657" s="5">
        <f>'W-1'!E88</f>
        <v>50.542277992796016</v>
      </c>
      <c r="I657" s="35"/>
    </row>
    <row r="658" spans="1:9" x14ac:dyDescent="0.25">
      <c r="A658" s="1"/>
      <c r="C658" s="69">
        <v>44</v>
      </c>
      <c r="D658" s="117">
        <f>'W-1'!D89</f>
        <v>1495.4249958800001</v>
      </c>
      <c r="E658" s="5">
        <f>'W-1'!E89</f>
        <v>49.338458962796039</v>
      </c>
      <c r="I658" s="35"/>
    </row>
    <row r="659" spans="1:9" x14ac:dyDescent="0.25">
      <c r="A659" s="1"/>
      <c r="C659" s="69">
        <v>45</v>
      </c>
      <c r="D659" s="117">
        <f>'W-1'!D90</f>
        <v>1462.09984031</v>
      </c>
      <c r="E659" s="5">
        <f>'W-1'!E90</f>
        <v>47.957866672795944</v>
      </c>
      <c r="I659" s="35"/>
    </row>
    <row r="660" spans="1:9" x14ac:dyDescent="0.25">
      <c r="A660" s="1"/>
      <c r="C660" s="69">
        <v>46</v>
      </c>
      <c r="D660" s="117">
        <f>'W-1'!D91</f>
        <v>1335.8131123000007</v>
      </c>
      <c r="E660" s="5">
        <f>'W-1'!E91</f>
        <v>36.694205442796601</v>
      </c>
      <c r="I660" s="35"/>
    </row>
    <row r="661" spans="1:9" x14ac:dyDescent="0.25">
      <c r="A661" s="1"/>
      <c r="C661" s="69">
        <v>47</v>
      </c>
      <c r="D661" s="117">
        <f>'W-1'!D92</f>
        <v>1147.8774696999994</v>
      </c>
      <c r="E661" s="5">
        <f>'W-1'!E92</f>
        <v>30.271815132795837</v>
      </c>
      <c r="I661" s="35"/>
    </row>
    <row r="662" spans="1:9" x14ac:dyDescent="0.25">
      <c r="A662" s="1"/>
      <c r="C662" s="69">
        <v>48</v>
      </c>
      <c r="D662" s="117">
        <f>'W-1'!D93</f>
        <v>943.69492050000042</v>
      </c>
      <c r="E662" s="5">
        <f>'W-1'!E93</f>
        <v>18.899153552795951</v>
      </c>
      <c r="I662" s="35"/>
    </row>
    <row r="663" spans="1:9" x14ac:dyDescent="0.25">
      <c r="A663" s="1"/>
      <c r="C663" s="69">
        <v>49</v>
      </c>
      <c r="D663" s="117">
        <f>'W-1'!D94</f>
        <v>783.36202333000028</v>
      </c>
      <c r="E663" s="5">
        <f>'W-1'!E94</f>
        <v>17.677753052795538</v>
      </c>
      <c r="I663" s="35"/>
    </row>
    <row r="664" spans="1:9" x14ac:dyDescent="0.25">
      <c r="A664" s="1"/>
      <c r="C664" s="69">
        <v>50</v>
      </c>
      <c r="D664" s="117">
        <f>'W-1'!D95</f>
        <v>664.52353234999964</v>
      </c>
      <c r="E664" s="5">
        <f>'W-1'!E95</f>
        <v>13.415119942795855</v>
      </c>
      <c r="I664" s="35"/>
    </row>
    <row r="665" spans="1:9" x14ac:dyDescent="0.25">
      <c r="A665" s="1"/>
      <c r="C665" s="69">
        <v>51</v>
      </c>
      <c r="D665" s="117">
        <f>'W-1'!D96</f>
        <v>601.2875616299998</v>
      </c>
      <c r="E665" s="5">
        <f>'W-1'!E96</f>
        <v>13.139507802795379</v>
      </c>
      <c r="I665" s="35"/>
    </row>
    <row r="666" spans="1:9" x14ac:dyDescent="0.25">
      <c r="A666" s="1"/>
      <c r="C666" s="69">
        <v>52</v>
      </c>
      <c r="D666" s="117">
        <f>'W-1'!D97</f>
        <v>582.94165890999989</v>
      </c>
      <c r="E666" s="5">
        <f>'W-1'!E97</f>
        <v>12.006930562795674</v>
      </c>
      <c r="I666" s="35"/>
    </row>
    <row r="667" spans="1:9" x14ac:dyDescent="0.25">
      <c r="A667" s="1"/>
      <c r="C667" s="69">
        <v>53</v>
      </c>
      <c r="D667" s="117">
        <f>'W-1'!D98</f>
        <v>589.99576279999997</v>
      </c>
      <c r="E667" s="5">
        <f>'W-1'!E98</f>
        <v>12.990400362795526</v>
      </c>
      <c r="I667" s="35"/>
    </row>
    <row r="668" spans="1:9" x14ac:dyDescent="0.25">
      <c r="A668" s="1"/>
      <c r="C668" s="69">
        <v>54</v>
      </c>
      <c r="D668" s="117">
        <f>'W-1'!D99</f>
        <v>666.62219291999986</v>
      </c>
      <c r="E668" s="5">
        <f>'W-1'!E99</f>
        <v>14.995646102795376</v>
      </c>
      <c r="I668" s="35"/>
    </row>
    <row r="669" spans="1:9" x14ac:dyDescent="0.25">
      <c r="A669" s="1"/>
      <c r="C669" s="69">
        <v>55</v>
      </c>
      <c r="D669" s="117">
        <f>'W-1'!D100</f>
        <v>891.11036894000017</v>
      </c>
      <c r="E669" s="5">
        <f>'W-1'!E100</f>
        <v>19.642575282796088</v>
      </c>
      <c r="I669" s="35"/>
    </row>
    <row r="670" spans="1:9" x14ac:dyDescent="0.25">
      <c r="A670" s="1"/>
      <c r="C670" s="69">
        <v>56</v>
      </c>
      <c r="D670" s="117">
        <f>'W-1'!D101</f>
        <v>1203.2489188199997</v>
      </c>
      <c r="E670" s="5">
        <f>'W-1'!E101</f>
        <v>30.431904492796093</v>
      </c>
      <c r="I670" s="35"/>
    </row>
    <row r="671" spans="1:9" x14ac:dyDescent="0.25">
      <c r="A671" s="1"/>
      <c r="C671" s="69">
        <v>57</v>
      </c>
      <c r="D671" s="117">
        <f>'W-1'!D102</f>
        <v>1290.9743974799994</v>
      </c>
      <c r="E671" s="5">
        <f>'W-1'!E102</f>
        <v>34.035200522794639</v>
      </c>
      <c r="I671" s="35"/>
    </row>
    <row r="672" spans="1:9" x14ac:dyDescent="0.25">
      <c r="A672" s="1"/>
      <c r="C672" s="69">
        <v>58</v>
      </c>
      <c r="D672" s="117">
        <f>'W-1'!D103</f>
        <v>1265.10333683</v>
      </c>
      <c r="E672" s="5">
        <f>'W-1'!E103</f>
        <v>31.26238819279547</v>
      </c>
      <c r="I672" s="35"/>
    </row>
    <row r="673" spans="1:9" x14ac:dyDescent="0.25">
      <c r="A673" s="1"/>
      <c r="C673" s="69">
        <v>59</v>
      </c>
      <c r="D673" s="117">
        <f>'W-1'!D104</f>
        <v>1185.8081892200005</v>
      </c>
      <c r="E673" s="5">
        <f>'W-1'!E104</f>
        <v>28.05781110279554</v>
      </c>
      <c r="I673" s="35"/>
    </row>
    <row r="674" spans="1:9" x14ac:dyDescent="0.25">
      <c r="A674" s="1"/>
      <c r="C674" s="69">
        <v>60</v>
      </c>
      <c r="D674" s="117">
        <f>'W-1'!D105</f>
        <v>1121.5465387500003</v>
      </c>
      <c r="E674" s="5">
        <f>'W-1'!E105</f>
        <v>27.447576352795522</v>
      </c>
      <c r="I674" s="35"/>
    </row>
    <row r="675" spans="1:9" x14ac:dyDescent="0.25">
      <c r="A675" s="1"/>
      <c r="C675" s="69">
        <v>61</v>
      </c>
      <c r="D675" s="117">
        <f>'W-1'!D106</f>
        <v>1098.224462879999</v>
      </c>
      <c r="E675" s="5">
        <f>'W-1'!E106</f>
        <v>27.462537632796057</v>
      </c>
      <c r="I675" s="35"/>
    </row>
    <row r="676" spans="1:9" x14ac:dyDescent="0.25">
      <c r="A676" s="1"/>
      <c r="C676" s="69">
        <v>62</v>
      </c>
      <c r="D676" s="117">
        <f>'W-1'!D107</f>
        <v>1126.9290763599997</v>
      </c>
      <c r="E676" s="5">
        <f>'W-1'!E107</f>
        <v>25.98167598279565</v>
      </c>
      <c r="I676" s="35"/>
    </row>
    <row r="677" spans="1:9" x14ac:dyDescent="0.25">
      <c r="A677" s="1"/>
      <c r="C677" s="69">
        <v>63</v>
      </c>
      <c r="D677" s="117">
        <f>'W-1'!D108</f>
        <v>1163.2454074700004</v>
      </c>
      <c r="E677" s="5">
        <f>'W-1'!E108</f>
        <v>26.246095992795517</v>
      </c>
      <c r="I677" s="35"/>
    </row>
    <row r="678" spans="1:9" x14ac:dyDescent="0.25">
      <c r="A678" s="1"/>
      <c r="C678" s="69">
        <v>64</v>
      </c>
      <c r="D678" s="117">
        <f>'W-1'!D109</f>
        <v>1191.3598824600001</v>
      </c>
      <c r="E678" s="5">
        <f>'W-1'!E109</f>
        <v>29.537225312795499</v>
      </c>
      <c r="I678" s="35"/>
    </row>
    <row r="679" spans="1:9" x14ac:dyDescent="0.25">
      <c r="A679" s="1"/>
      <c r="C679" s="69">
        <v>65</v>
      </c>
      <c r="D679" s="117">
        <f>'W-1'!D110</f>
        <v>1258.1950521099996</v>
      </c>
      <c r="E679" s="5">
        <f>'W-1'!E110</f>
        <v>35.316885252795828</v>
      </c>
      <c r="I679" s="35"/>
    </row>
    <row r="680" spans="1:9" x14ac:dyDescent="0.25">
      <c r="A680" s="1"/>
      <c r="C680" s="69">
        <v>66</v>
      </c>
      <c r="D680" s="117">
        <f>'W-1'!D111</f>
        <v>1444.9513074300003</v>
      </c>
      <c r="E680" s="5">
        <f>'W-1'!E111</f>
        <v>48.138158192796709</v>
      </c>
      <c r="I680" s="35"/>
    </row>
    <row r="681" spans="1:9" x14ac:dyDescent="0.25">
      <c r="A681" s="1"/>
      <c r="C681" s="69">
        <v>67</v>
      </c>
      <c r="D681" s="117">
        <f>'W-1'!D112</f>
        <v>1520.8088227000005</v>
      </c>
      <c r="E681" s="5">
        <f>'W-1'!E112</f>
        <v>52.777631242795223</v>
      </c>
      <c r="I681" s="35"/>
    </row>
    <row r="682" spans="1:9" x14ac:dyDescent="0.25">
      <c r="A682" s="1"/>
      <c r="C682" s="69">
        <v>68</v>
      </c>
      <c r="D682" s="117">
        <f>'W-1'!D113</f>
        <v>1517.22807489</v>
      </c>
      <c r="E682" s="5">
        <f>'W-1'!E113</f>
        <v>51.203227192796476</v>
      </c>
      <c r="I682" s="35"/>
    </row>
    <row r="683" spans="1:9" x14ac:dyDescent="0.25">
      <c r="A683" s="1"/>
      <c r="C683" s="69">
        <v>69</v>
      </c>
      <c r="D683" s="117">
        <f>'W-1'!D114</f>
        <v>1482.0101637299999</v>
      </c>
      <c r="E683" s="5">
        <f>'W-1'!E114</f>
        <v>49.590706462795424</v>
      </c>
      <c r="I683" s="35"/>
    </row>
    <row r="684" spans="1:9" x14ac:dyDescent="0.25">
      <c r="A684" s="1"/>
      <c r="C684" s="69">
        <v>70</v>
      </c>
      <c r="D684" s="117">
        <f>'W-1'!D115</f>
        <v>1354.6278563999999</v>
      </c>
      <c r="E684" s="5">
        <f>'W-1'!E115</f>
        <v>39.994541942795422</v>
      </c>
      <c r="I684" s="35"/>
    </row>
    <row r="685" spans="1:9" x14ac:dyDescent="0.25">
      <c r="A685" s="1"/>
      <c r="C685" s="69">
        <v>71</v>
      </c>
      <c r="D685" s="117">
        <f>'W-1'!D116</f>
        <v>1133.7095123700005</v>
      </c>
      <c r="E685" s="5">
        <f>'W-1'!E116</f>
        <v>27.911882032796029</v>
      </c>
      <c r="I685" s="35"/>
    </row>
    <row r="686" spans="1:9" x14ac:dyDescent="0.25">
      <c r="A686" s="1"/>
      <c r="C686" s="69">
        <v>72</v>
      </c>
      <c r="D686" s="117">
        <f>'W-1'!D117</f>
        <v>879.39245108000046</v>
      </c>
      <c r="E686" s="5">
        <f>'W-1'!E117</f>
        <v>18.901706292796234</v>
      </c>
      <c r="I686" s="35"/>
    </row>
    <row r="687" spans="1:9" x14ac:dyDescent="0.25">
      <c r="A687" s="1"/>
      <c r="C687" s="69">
        <v>73</v>
      </c>
      <c r="D687" s="117">
        <f>'W-1'!D118</f>
        <v>716.78630620000001</v>
      </c>
      <c r="E687" s="5">
        <f>'W-1'!E118</f>
        <v>15.313485413548392</v>
      </c>
      <c r="I687" s="35"/>
    </row>
    <row r="688" spans="1:9" x14ac:dyDescent="0.25">
      <c r="A688" s="1"/>
      <c r="C688" s="69">
        <v>74</v>
      </c>
      <c r="D688" s="117">
        <f>'W-1'!D119</f>
        <v>630.78308979000042</v>
      </c>
      <c r="E688" s="5">
        <f>'W-1'!E119</f>
        <v>15.005942633548329</v>
      </c>
      <c r="I688" s="35"/>
    </row>
    <row r="689" spans="1:9" x14ac:dyDescent="0.25">
      <c r="A689" s="1"/>
      <c r="C689" s="69">
        <v>75</v>
      </c>
      <c r="D689" s="117">
        <f>'W-1'!D120</f>
        <v>594.67972184999985</v>
      </c>
      <c r="E689" s="5">
        <f>'W-1'!E120</f>
        <v>14.769444393548611</v>
      </c>
      <c r="I689" s="35"/>
    </row>
    <row r="690" spans="1:9" ht="17.25" customHeight="1" x14ac:dyDescent="0.25">
      <c r="A690" s="1"/>
      <c r="C690" s="69">
        <v>76</v>
      </c>
      <c r="D690" s="117">
        <f>'W-1'!D121</f>
        <v>582.65629591999993</v>
      </c>
      <c r="E690" s="5">
        <f>'W-1'!E121</f>
        <v>15.010757853548284</v>
      </c>
      <c r="I690" s="35"/>
    </row>
    <row r="691" spans="1:9" ht="16.5" customHeight="1" x14ac:dyDescent="0.25">
      <c r="A691" s="1"/>
      <c r="C691" s="69">
        <v>77</v>
      </c>
      <c r="D691" s="117">
        <f>'W-1'!D122</f>
        <v>592.34553501000005</v>
      </c>
      <c r="E691" s="5">
        <f>'W-1'!E122</f>
        <v>13.659974003548655</v>
      </c>
      <c r="I691" s="35"/>
    </row>
    <row r="692" spans="1:9" x14ac:dyDescent="0.25">
      <c r="A692" s="1"/>
      <c r="C692" s="69">
        <v>78</v>
      </c>
      <c r="D692" s="117">
        <f>'W-1'!D123</f>
        <v>667.38420629000007</v>
      </c>
      <c r="E692" s="5">
        <f>'W-1'!E123</f>
        <v>14.232688563548209</v>
      </c>
      <c r="I692" s="35"/>
    </row>
    <row r="693" spans="1:9" x14ac:dyDescent="0.25">
      <c r="A693" s="1"/>
      <c r="C693" s="69">
        <v>79</v>
      </c>
      <c r="D693" s="117">
        <f>'W-1'!D124</f>
        <v>888.09215534999976</v>
      </c>
      <c r="E693" s="5">
        <f>'W-1'!E124</f>
        <v>20.100979803548171</v>
      </c>
      <c r="I693" s="35"/>
    </row>
    <row r="694" spans="1:9" x14ac:dyDescent="0.25">
      <c r="A694" s="1"/>
      <c r="C694" s="69">
        <v>80</v>
      </c>
      <c r="D694" s="117">
        <f>'W-1'!D125</f>
        <v>1203.7489581499999</v>
      </c>
      <c r="E694" s="5">
        <f>'W-1'!E125</f>
        <v>33.555914863549106</v>
      </c>
      <c r="I694" s="35"/>
    </row>
    <row r="695" spans="1:9" x14ac:dyDescent="0.25">
      <c r="A695" s="1"/>
      <c r="C695" s="69">
        <v>81</v>
      </c>
      <c r="D695" s="117">
        <f>'W-1'!D126</f>
        <v>1293.77266988</v>
      </c>
      <c r="E695" s="5">
        <f>'W-1'!E126</f>
        <v>35.943048133547563</v>
      </c>
      <c r="I695" s="35"/>
    </row>
    <row r="696" spans="1:9" x14ac:dyDescent="0.25">
      <c r="A696" s="1"/>
      <c r="C696" s="69">
        <v>82</v>
      </c>
      <c r="D696" s="117">
        <f>'W-1'!D127</f>
        <v>1243.6109583699993</v>
      </c>
      <c r="E696" s="5">
        <f>'W-1'!E127</f>
        <v>34.677437413547977</v>
      </c>
      <c r="I696" s="35"/>
    </row>
    <row r="697" spans="1:9" x14ac:dyDescent="0.25">
      <c r="A697" s="1"/>
      <c r="C697" s="69">
        <v>83</v>
      </c>
      <c r="D697" s="117">
        <f>'W-1'!D128</f>
        <v>1167.8881668099998</v>
      </c>
      <c r="E697" s="5">
        <f>'W-1'!E128</f>
        <v>30.148174583548325</v>
      </c>
      <c r="I697" s="35"/>
    </row>
    <row r="698" spans="1:9" x14ac:dyDescent="0.25">
      <c r="A698" s="1"/>
      <c r="C698" s="69">
        <v>84</v>
      </c>
      <c r="D698" s="117">
        <f>'W-1'!D129</f>
        <v>1107.4212482999994</v>
      </c>
      <c r="E698" s="5">
        <f>'W-1'!E129</f>
        <v>27.61325219354876</v>
      </c>
      <c r="I698" s="35"/>
    </row>
    <row r="699" spans="1:9" x14ac:dyDescent="0.25">
      <c r="A699" s="1"/>
      <c r="C699" s="69">
        <v>85</v>
      </c>
      <c r="D699" s="117">
        <f>'W-1'!D130</f>
        <v>1083.6295763399999</v>
      </c>
      <c r="E699" s="5">
        <f>'W-1'!E130</f>
        <v>25.804831043548347</v>
      </c>
      <c r="I699" s="35"/>
    </row>
    <row r="700" spans="1:9" x14ac:dyDescent="0.25">
      <c r="A700" s="1"/>
      <c r="C700" s="69">
        <v>86</v>
      </c>
      <c r="D700" s="117">
        <f>'W-1'!D131</f>
        <v>1109.8893134699997</v>
      </c>
      <c r="E700" s="5">
        <f>'W-1'!E131</f>
        <v>26.194858343548276</v>
      </c>
      <c r="I700" s="35"/>
    </row>
    <row r="701" spans="1:9" x14ac:dyDescent="0.25">
      <c r="A701" s="1"/>
      <c r="C701" s="69">
        <v>87</v>
      </c>
      <c r="D701" s="117">
        <f>'W-1'!D132</f>
        <v>1152.0216907100005</v>
      </c>
      <c r="E701" s="5">
        <f>'W-1'!E132</f>
        <v>28.964578343548965</v>
      </c>
      <c r="I701" s="35"/>
    </row>
    <row r="702" spans="1:9" x14ac:dyDescent="0.25">
      <c r="A702" s="1"/>
      <c r="C702" s="69">
        <v>88</v>
      </c>
      <c r="D702" s="117">
        <f>'W-1'!D133</f>
        <v>1190.3397112300006</v>
      </c>
      <c r="E702" s="5">
        <f>'W-1'!E133</f>
        <v>33.338613533548596</v>
      </c>
      <c r="I702" s="35"/>
    </row>
    <row r="703" spans="1:9" x14ac:dyDescent="0.25">
      <c r="A703" s="1"/>
      <c r="C703" s="69">
        <v>89</v>
      </c>
      <c r="D703" s="117">
        <f>'W-1'!D134</f>
        <v>1255.9920181699995</v>
      </c>
      <c r="E703" s="5">
        <f>'W-1'!E134</f>
        <v>37.703339753546743</v>
      </c>
      <c r="I703" s="35"/>
    </row>
    <row r="704" spans="1:9" x14ac:dyDescent="0.25">
      <c r="A704" s="1"/>
      <c r="C704" s="69">
        <v>90</v>
      </c>
      <c r="D704" s="117">
        <f>'W-1'!D135</f>
        <v>1425.6113255500006</v>
      </c>
      <c r="E704" s="5">
        <f>'W-1'!E135</f>
        <v>49.903221713548646</v>
      </c>
      <c r="I704" s="35"/>
    </row>
    <row r="705" spans="1:9" x14ac:dyDescent="0.25">
      <c r="A705" s="1"/>
      <c r="C705" s="69">
        <v>91</v>
      </c>
      <c r="D705" s="117">
        <f>'W-1'!D136</f>
        <v>1493.9807411699994</v>
      </c>
      <c r="E705" s="5">
        <f>'W-1'!E136</f>
        <v>53.552696293548252</v>
      </c>
      <c r="I705" s="35"/>
    </row>
    <row r="706" spans="1:9" x14ac:dyDescent="0.25">
      <c r="A706" s="1"/>
      <c r="C706" s="69">
        <v>92</v>
      </c>
      <c r="D706" s="117">
        <f>'W-1'!D137</f>
        <v>1484.7553037900009</v>
      </c>
      <c r="E706" s="5">
        <f>'W-1'!E137</f>
        <v>53.625110473549057</v>
      </c>
      <c r="I706" s="35"/>
    </row>
    <row r="707" spans="1:9" x14ac:dyDescent="0.25">
      <c r="A707" s="1"/>
      <c r="C707" s="69">
        <v>93</v>
      </c>
      <c r="D707" s="117">
        <f>'W-1'!D138</f>
        <v>1453.8018377100002</v>
      </c>
      <c r="E707" s="5">
        <f>'W-1'!E138</f>
        <v>50.472496773548301</v>
      </c>
      <c r="I707" s="35"/>
    </row>
    <row r="708" spans="1:9" x14ac:dyDescent="0.25">
      <c r="A708" s="1"/>
      <c r="C708" s="69">
        <v>94</v>
      </c>
      <c r="D708" s="117">
        <f>'W-1'!D139</f>
        <v>1331.0887655599997</v>
      </c>
      <c r="E708" s="5">
        <f>'W-1'!E139</f>
        <v>42.204016083547913</v>
      </c>
      <c r="I708" s="35"/>
    </row>
    <row r="709" spans="1:9" x14ac:dyDescent="0.25">
      <c r="A709" s="1"/>
      <c r="C709" s="69">
        <v>95</v>
      </c>
      <c r="D709" s="117">
        <f>'W-1'!D140</f>
        <v>1120.0964184100008</v>
      </c>
      <c r="E709" s="5">
        <f>'W-1'!E140</f>
        <v>34.014976083548618</v>
      </c>
      <c r="I709" s="35"/>
    </row>
    <row r="710" spans="1:9" x14ac:dyDescent="0.25">
      <c r="A710" s="1"/>
      <c r="C710" s="69">
        <v>96</v>
      </c>
      <c r="D710" s="117">
        <f>'W-1'!D141</f>
        <v>890.41299733999995</v>
      </c>
      <c r="E710" s="5">
        <f>'W-1'!E141</f>
        <v>29.006987403548692</v>
      </c>
      <c r="I710" s="35"/>
    </row>
    <row r="711" spans="1:9" x14ac:dyDescent="0.25">
      <c r="A711" s="1"/>
      <c r="C711" s="69">
        <v>97</v>
      </c>
      <c r="D711" s="117">
        <f>'W-1'!D142</f>
        <v>721.23514933000001</v>
      </c>
      <c r="E711" s="5">
        <f>'W-1'!E142</f>
        <v>20.308071873549125</v>
      </c>
      <c r="I711" s="35"/>
    </row>
    <row r="712" spans="1:9" x14ac:dyDescent="0.25">
      <c r="A712" s="1"/>
      <c r="C712" s="69">
        <v>98</v>
      </c>
      <c r="D712" s="117">
        <f>'W-1'!D143</f>
        <v>635.42889752000008</v>
      </c>
      <c r="E712" s="5">
        <f>'W-1'!E143</f>
        <v>20.780512203548369</v>
      </c>
      <c r="I712" s="35"/>
    </row>
    <row r="713" spans="1:9" x14ac:dyDescent="0.25">
      <c r="A713" s="1"/>
      <c r="C713" s="69">
        <v>99</v>
      </c>
      <c r="D713" s="117">
        <f>'W-1'!D144</f>
        <v>589.65595281000014</v>
      </c>
      <c r="E713" s="5">
        <f>'W-1'!E144</f>
        <v>20.296379393548364</v>
      </c>
      <c r="I713" s="35"/>
    </row>
    <row r="714" spans="1:9" x14ac:dyDescent="0.25">
      <c r="A714" s="1"/>
      <c r="C714" s="69">
        <v>100</v>
      </c>
      <c r="D714" s="117">
        <f>'W-1'!D145</f>
        <v>578.15619748999984</v>
      </c>
      <c r="E714" s="5">
        <f>'W-1'!E145</f>
        <v>19.167507313548185</v>
      </c>
      <c r="I714" s="35"/>
    </row>
    <row r="715" spans="1:9" x14ac:dyDescent="0.25">
      <c r="A715" s="1"/>
      <c r="C715" s="69">
        <v>101</v>
      </c>
      <c r="D715" s="117">
        <f>'W-1'!D146</f>
        <v>590.56943382999987</v>
      </c>
      <c r="E715" s="5">
        <f>'W-1'!E146</f>
        <v>19.876659273548171</v>
      </c>
      <c r="I715" s="35"/>
    </row>
    <row r="716" spans="1:9" x14ac:dyDescent="0.25">
      <c r="A716" s="1"/>
      <c r="C716" s="69">
        <v>102</v>
      </c>
      <c r="D716" s="117">
        <f>'W-1'!D147</f>
        <v>667.18808459000024</v>
      </c>
      <c r="E716" s="5">
        <f>'W-1'!E147</f>
        <v>20.026419113548172</v>
      </c>
      <c r="I716" s="35"/>
    </row>
    <row r="717" spans="1:9" x14ac:dyDescent="0.25">
      <c r="A717" s="1"/>
      <c r="C717" s="69">
        <v>103</v>
      </c>
      <c r="D717" s="117">
        <f>'W-1'!D148</f>
        <v>891.3127381700001</v>
      </c>
      <c r="E717" s="5">
        <f>'W-1'!E148</f>
        <v>25.467027803548717</v>
      </c>
      <c r="I717" s="35"/>
    </row>
    <row r="718" spans="1:9" x14ac:dyDescent="0.25">
      <c r="A718" s="1"/>
      <c r="C718" s="69">
        <v>104</v>
      </c>
      <c r="D718" s="117">
        <f>'W-1'!D149</f>
        <v>1193.2068363799997</v>
      </c>
      <c r="E718" s="5">
        <f>'W-1'!E149</f>
        <v>35.37729875354853</v>
      </c>
      <c r="I718" s="35"/>
    </row>
    <row r="719" spans="1:9" x14ac:dyDescent="0.25">
      <c r="A719" s="1"/>
      <c r="C719" s="69">
        <v>105</v>
      </c>
      <c r="D719" s="117">
        <f>'W-1'!D150</f>
        <v>1311.2041817600007</v>
      </c>
      <c r="E719" s="5">
        <f>'W-1'!E150</f>
        <v>38.345519933548758</v>
      </c>
      <c r="I719" s="35"/>
    </row>
    <row r="720" spans="1:9" x14ac:dyDescent="0.25">
      <c r="A720" s="1"/>
      <c r="C720" s="69">
        <v>106</v>
      </c>
      <c r="D720" s="117">
        <f>'W-1'!D151</f>
        <v>1302.8768598899999</v>
      </c>
      <c r="E720" s="5">
        <f>'W-1'!E151</f>
        <v>37.983851623548162</v>
      </c>
      <c r="I720" s="35"/>
    </row>
    <row r="721" spans="1:9" x14ac:dyDescent="0.25">
      <c r="A721" s="1"/>
      <c r="C721" s="69">
        <v>107</v>
      </c>
      <c r="D721" s="117">
        <f>'W-1'!D152</f>
        <v>1226.49527117</v>
      </c>
      <c r="E721" s="5">
        <f>'W-1'!E152</f>
        <v>29.626438553548496</v>
      </c>
      <c r="I721" s="35"/>
    </row>
    <row r="722" spans="1:9" x14ac:dyDescent="0.25">
      <c r="A722" s="1"/>
      <c r="C722" s="69">
        <v>108</v>
      </c>
      <c r="D722" s="117">
        <f>'W-1'!D153</f>
        <v>1150.1280772899995</v>
      </c>
      <c r="E722" s="5">
        <f>'W-1'!E153</f>
        <v>26.175637473548022</v>
      </c>
      <c r="I722" s="35"/>
    </row>
    <row r="723" spans="1:9" x14ac:dyDescent="0.25">
      <c r="A723" s="1"/>
      <c r="C723" s="69">
        <v>109</v>
      </c>
      <c r="D723" s="117">
        <f>'W-1'!D154</f>
        <v>1117.8025922699999</v>
      </c>
      <c r="E723" s="5">
        <f>'W-1'!E154</f>
        <v>23.502371693547957</v>
      </c>
      <c r="I723" s="35"/>
    </row>
    <row r="724" spans="1:9" x14ac:dyDescent="0.25">
      <c r="A724" s="1"/>
      <c r="C724" s="69">
        <v>110</v>
      </c>
      <c r="D724" s="117">
        <f>'W-1'!D155</f>
        <v>1136.9725573100002</v>
      </c>
      <c r="E724" s="5">
        <f>'W-1'!E155</f>
        <v>23.941580593547769</v>
      </c>
      <c r="I724" s="35"/>
    </row>
    <row r="725" spans="1:9" x14ac:dyDescent="0.25">
      <c r="A725" s="1"/>
      <c r="C725" s="69">
        <v>111</v>
      </c>
      <c r="D725" s="117">
        <f>'W-1'!D156</f>
        <v>1163.02417567</v>
      </c>
      <c r="E725" s="5">
        <f>'W-1'!E156</f>
        <v>26.587514343549174</v>
      </c>
      <c r="I725" s="35"/>
    </row>
    <row r="726" spans="1:9" x14ac:dyDescent="0.25">
      <c r="A726" s="1"/>
      <c r="C726" s="69">
        <v>112</v>
      </c>
      <c r="D726" s="117">
        <f>'W-1'!D157</f>
        <v>1176.15276935</v>
      </c>
      <c r="E726" s="5">
        <f>'W-1'!E157</f>
        <v>28.608067813547905</v>
      </c>
      <c r="I726" s="35"/>
    </row>
    <row r="727" spans="1:9" x14ac:dyDescent="0.25">
      <c r="A727" s="1"/>
      <c r="C727" s="69">
        <v>113</v>
      </c>
      <c r="D727" s="117">
        <f>'W-1'!D158</f>
        <v>1236.0270891600007</v>
      </c>
      <c r="E727" s="5">
        <f>'W-1'!E158</f>
        <v>34.501138313548608</v>
      </c>
      <c r="I727" s="35"/>
    </row>
    <row r="728" spans="1:9" x14ac:dyDescent="0.25">
      <c r="A728" s="1"/>
      <c r="C728" s="69">
        <v>114</v>
      </c>
      <c r="D728" s="117">
        <f>'W-1'!D159</f>
        <v>1403.1625251999999</v>
      </c>
      <c r="E728" s="5">
        <f>'W-1'!E159</f>
        <v>43.730329783548314</v>
      </c>
      <c r="I728" s="35"/>
    </row>
    <row r="729" spans="1:9" x14ac:dyDescent="0.25">
      <c r="A729" s="1"/>
      <c r="C729" s="69">
        <v>115</v>
      </c>
      <c r="D729" s="117">
        <f>'W-1'!D160</f>
        <v>1465.4359541600002</v>
      </c>
      <c r="E729" s="5">
        <f>'W-1'!E160</f>
        <v>47.370509423548583</v>
      </c>
      <c r="I729" s="35"/>
    </row>
    <row r="730" spans="1:9" x14ac:dyDescent="0.25">
      <c r="A730" s="1"/>
      <c r="C730" s="69">
        <v>116</v>
      </c>
      <c r="D730" s="117">
        <f>'W-1'!D161</f>
        <v>1444.8318410000004</v>
      </c>
      <c r="E730" s="5">
        <f>'W-1'!E161</f>
        <v>48.124352373549527</v>
      </c>
      <c r="I730" s="35"/>
    </row>
    <row r="731" spans="1:9" x14ac:dyDescent="0.25">
      <c r="A731" s="1"/>
      <c r="C731" s="69">
        <v>117</v>
      </c>
      <c r="D731" s="117">
        <f>'W-1'!D162</f>
        <v>1405.6831614599994</v>
      </c>
      <c r="E731" s="5">
        <f>'W-1'!E162</f>
        <v>44.695970803548562</v>
      </c>
      <c r="I731" s="35"/>
    </row>
    <row r="732" spans="1:9" x14ac:dyDescent="0.25">
      <c r="A732" s="1"/>
      <c r="C732" s="69">
        <v>118</v>
      </c>
      <c r="D732" s="117">
        <f>'W-1'!D163</f>
        <v>1285.4481414100001</v>
      </c>
      <c r="E732" s="5">
        <f>'W-1'!E163</f>
        <v>37.202106133548114</v>
      </c>
      <c r="I732" s="35"/>
    </row>
    <row r="733" spans="1:9" x14ac:dyDescent="0.25">
      <c r="A733" s="1"/>
      <c r="C733" s="69">
        <v>119</v>
      </c>
      <c r="D733" s="117">
        <f>'W-1'!D164</f>
        <v>1094.9615775800005</v>
      </c>
      <c r="E733" s="5">
        <f>'W-1'!E164</f>
        <v>27.265081683547805</v>
      </c>
      <c r="I733" s="35"/>
    </row>
    <row r="734" spans="1:9" x14ac:dyDescent="0.25">
      <c r="A734" s="1"/>
      <c r="C734" s="69">
        <v>120</v>
      </c>
      <c r="D734" s="117">
        <f>'W-1'!D165</f>
        <v>887.58352998999999</v>
      </c>
      <c r="E734" s="5">
        <f>'W-1'!E165</f>
        <v>21.349454193547899</v>
      </c>
      <c r="I734" s="35"/>
    </row>
    <row r="735" spans="1:9" x14ac:dyDescent="0.25">
      <c r="A735" s="1"/>
      <c r="C735" s="69">
        <v>121</v>
      </c>
      <c r="D735" s="117">
        <f>'W-1'!D166</f>
        <v>737.08993864999945</v>
      </c>
      <c r="E735" s="5">
        <f>'W-1'!E166</f>
        <v>16.828918963548404</v>
      </c>
      <c r="I735" s="35"/>
    </row>
    <row r="736" spans="1:9" x14ac:dyDescent="0.25">
      <c r="A736" s="1"/>
      <c r="C736" s="69">
        <v>122</v>
      </c>
      <c r="D736" s="117">
        <f>'W-1'!D167</f>
        <v>646.62397523000004</v>
      </c>
      <c r="E736" s="5">
        <f>'W-1'!E167</f>
        <v>15.271498873548012</v>
      </c>
      <c r="I736" s="35"/>
    </row>
    <row r="737" spans="1:9" x14ac:dyDescent="0.25">
      <c r="A737" s="1"/>
      <c r="C737" s="69">
        <v>123</v>
      </c>
      <c r="D737" s="117">
        <f>'W-1'!D168</f>
        <v>597.48204992000001</v>
      </c>
      <c r="E737" s="5">
        <f>'W-1'!E168</f>
        <v>17.37232681354817</v>
      </c>
      <c r="I737" s="35"/>
    </row>
    <row r="738" spans="1:9" x14ac:dyDescent="0.25">
      <c r="A738" s="1"/>
      <c r="C738" s="69">
        <v>124</v>
      </c>
      <c r="D738" s="117">
        <f>'W-1'!D169</f>
        <v>575.35556188999976</v>
      </c>
      <c r="E738" s="5">
        <f>'W-1'!E169</f>
        <v>18.683305523548597</v>
      </c>
      <c r="I738" s="35"/>
    </row>
    <row r="739" spans="1:9" x14ac:dyDescent="0.25">
      <c r="A739" s="1"/>
      <c r="C739" s="69">
        <v>125</v>
      </c>
      <c r="D739" s="117">
        <f>'W-1'!D170</f>
        <v>584.05581886999971</v>
      </c>
      <c r="E739" s="5">
        <f>'W-1'!E170</f>
        <v>20.190957443548086</v>
      </c>
      <c r="I739" s="35"/>
    </row>
    <row r="740" spans="1:9" x14ac:dyDescent="0.25">
      <c r="A740" s="1"/>
      <c r="C740" s="69">
        <v>126</v>
      </c>
      <c r="D740" s="117">
        <f>'W-1'!D171</f>
        <v>651.00432919000013</v>
      </c>
      <c r="E740" s="5">
        <f>'W-1'!E171</f>
        <v>18.303710173548552</v>
      </c>
      <c r="I740" s="35"/>
    </row>
    <row r="741" spans="1:9" x14ac:dyDescent="0.25">
      <c r="A741" s="1"/>
      <c r="C741" s="69">
        <v>127</v>
      </c>
      <c r="D741" s="117">
        <f>'W-1'!D172</f>
        <v>803.77660698999966</v>
      </c>
      <c r="E741" s="5">
        <f>'W-1'!E172</f>
        <v>24.622556863548425</v>
      </c>
      <c r="I741" s="35"/>
    </row>
    <row r="742" spans="1:9" x14ac:dyDescent="0.25">
      <c r="A742" s="1"/>
      <c r="C742" s="69">
        <v>128</v>
      </c>
      <c r="D742" s="117">
        <f>'W-1'!D173</f>
        <v>1034.3302893999994</v>
      </c>
      <c r="E742" s="5">
        <f>'W-1'!E173</f>
        <v>28.905647313547888</v>
      </c>
      <c r="I742" s="35"/>
    </row>
    <row r="743" spans="1:9" x14ac:dyDescent="0.25">
      <c r="A743" s="1"/>
      <c r="C743" s="69">
        <v>129</v>
      </c>
      <c r="D743" s="117">
        <f>'W-1'!D174</f>
        <v>1201.5451905800001</v>
      </c>
      <c r="E743" s="5">
        <f>'W-1'!E174</f>
        <v>29.930076753548292</v>
      </c>
      <c r="I743" s="35"/>
    </row>
    <row r="744" spans="1:9" x14ac:dyDescent="0.25">
      <c r="A744" s="1"/>
      <c r="C744" s="69">
        <v>130</v>
      </c>
      <c r="D744" s="117">
        <f>'W-1'!D175</f>
        <v>1226.1316873000001</v>
      </c>
      <c r="E744" s="5">
        <f>'W-1'!E175</f>
        <v>29.980032133547866</v>
      </c>
      <c r="I744" s="35"/>
    </row>
    <row r="745" spans="1:9" x14ac:dyDescent="0.25">
      <c r="A745" s="1"/>
      <c r="C745" s="69">
        <v>131</v>
      </c>
      <c r="D745" s="117">
        <f>'W-1'!D176</f>
        <v>1166.1021441599996</v>
      </c>
      <c r="E745" s="5">
        <f>'W-1'!E176</f>
        <v>25.691863743548993</v>
      </c>
      <c r="I745" s="35"/>
    </row>
    <row r="746" spans="1:9" x14ac:dyDescent="0.25">
      <c r="A746" s="1"/>
      <c r="C746" s="69">
        <v>132</v>
      </c>
      <c r="D746" s="117">
        <f>'W-1'!D177</f>
        <v>1105.8430801299996</v>
      </c>
      <c r="E746" s="5">
        <f>'W-1'!E177</f>
        <v>22.870021633548731</v>
      </c>
      <c r="I746" s="35"/>
    </row>
    <row r="747" spans="1:9" x14ac:dyDescent="0.25">
      <c r="A747" s="1"/>
      <c r="C747" s="69">
        <v>133</v>
      </c>
      <c r="D747" s="117">
        <f>'W-1'!D178</f>
        <v>1071.9066743800008</v>
      </c>
      <c r="E747" s="5">
        <f>'W-1'!E178</f>
        <v>20.564507743547892</v>
      </c>
      <c r="I747" s="35"/>
    </row>
    <row r="748" spans="1:9" x14ac:dyDescent="0.25">
      <c r="A748" s="1"/>
      <c r="C748" s="69">
        <v>134</v>
      </c>
      <c r="D748" s="117">
        <f>'W-1'!D179</f>
        <v>1088.4701621299992</v>
      </c>
      <c r="E748" s="5">
        <f>'W-1'!E179</f>
        <v>22.495867463548393</v>
      </c>
      <c r="I748" s="35"/>
    </row>
    <row r="749" spans="1:9" x14ac:dyDescent="0.25">
      <c r="A749" s="1"/>
      <c r="C749" s="69">
        <v>135</v>
      </c>
      <c r="D749" s="117">
        <f>'W-1'!D180</f>
        <v>1102.2961887000001</v>
      </c>
      <c r="E749" s="5">
        <f>'W-1'!E180</f>
        <v>27.678527003548652</v>
      </c>
      <c r="I749" s="35"/>
    </row>
    <row r="750" spans="1:9" x14ac:dyDescent="0.25">
      <c r="A750" s="1"/>
      <c r="C750" s="69">
        <v>136</v>
      </c>
      <c r="D750" s="117">
        <f>'W-1'!D181</f>
        <v>1131.6520677499996</v>
      </c>
      <c r="E750" s="5">
        <f>'W-1'!E181</f>
        <v>32.311647923547525</v>
      </c>
      <c r="I750" s="35"/>
    </row>
    <row r="751" spans="1:9" x14ac:dyDescent="0.25">
      <c r="A751" s="1"/>
      <c r="C751" s="69">
        <v>137</v>
      </c>
      <c r="D751" s="117">
        <f>'W-1'!D182</f>
        <v>1207.0886963899998</v>
      </c>
      <c r="E751" s="5">
        <f>'W-1'!E182</f>
        <v>36.272127393548772</v>
      </c>
      <c r="I751" s="35"/>
    </row>
    <row r="752" spans="1:9" x14ac:dyDescent="0.25">
      <c r="A752" s="1"/>
      <c r="C752" s="69">
        <v>138</v>
      </c>
      <c r="D752" s="117">
        <f>'W-1'!D183</f>
        <v>1367.3673117900003</v>
      </c>
      <c r="E752" s="5">
        <f>'W-1'!E183</f>
        <v>43.086028713547876</v>
      </c>
      <c r="I752" s="35"/>
    </row>
    <row r="753" spans="1:9" x14ac:dyDescent="0.25">
      <c r="A753" s="1"/>
      <c r="C753" s="69">
        <v>139</v>
      </c>
      <c r="D753" s="117">
        <f>'W-1'!D184</f>
        <v>1443.1618655500001</v>
      </c>
      <c r="E753" s="5">
        <f>'W-1'!E184</f>
        <v>47.895912323549055</v>
      </c>
      <c r="I753" s="35"/>
    </row>
    <row r="754" spans="1:9" x14ac:dyDescent="0.25">
      <c r="A754" s="1"/>
      <c r="C754" s="69">
        <v>140</v>
      </c>
      <c r="D754" s="117">
        <f>'W-1'!D185</f>
        <v>1426.0892899799999</v>
      </c>
      <c r="E754" s="5">
        <f>'W-1'!E185</f>
        <v>49.346123123547613</v>
      </c>
      <c r="I754" s="35"/>
    </row>
    <row r="755" spans="1:9" x14ac:dyDescent="0.25">
      <c r="A755" s="1"/>
      <c r="C755" s="69">
        <v>141</v>
      </c>
      <c r="D755" s="117">
        <f>'W-1'!D186</f>
        <v>1381.5201803399996</v>
      </c>
      <c r="E755" s="5">
        <f>'W-1'!E186</f>
        <v>46.967644333547923</v>
      </c>
      <c r="I755" s="35"/>
    </row>
    <row r="756" spans="1:9" x14ac:dyDescent="0.25">
      <c r="A756" s="1"/>
      <c r="C756" s="69">
        <v>142</v>
      </c>
      <c r="D756" s="117">
        <f>'W-1'!D187</f>
        <v>1269.2685903899999</v>
      </c>
      <c r="E756" s="5">
        <f>'W-1'!E187</f>
        <v>38.147395903548386</v>
      </c>
      <c r="I756" s="35"/>
    </row>
    <row r="757" spans="1:9" x14ac:dyDescent="0.25">
      <c r="A757" s="1"/>
      <c r="C757" s="69">
        <v>143</v>
      </c>
      <c r="D757" s="117">
        <f>'W-1'!D188</f>
        <v>1096.8032040700004</v>
      </c>
      <c r="E757" s="5">
        <f>'W-1'!E188</f>
        <v>31.066662763548038</v>
      </c>
      <c r="I757" s="35"/>
    </row>
    <row r="758" spans="1:9" x14ac:dyDescent="0.25">
      <c r="A758" s="1"/>
      <c r="C758" s="69">
        <v>144</v>
      </c>
      <c r="D758" s="117">
        <f>'W-1'!D189</f>
        <v>920.3175340099998</v>
      </c>
      <c r="E758" s="5">
        <f>'W-1'!E189</f>
        <v>24.726774183548287</v>
      </c>
      <c r="I758" s="35"/>
    </row>
    <row r="759" spans="1:9" x14ac:dyDescent="0.25">
      <c r="A759" s="1"/>
      <c r="C759" s="69">
        <v>145</v>
      </c>
      <c r="D759" s="117">
        <f>'W-1'!D190</f>
        <v>761.02449483999999</v>
      </c>
      <c r="E759" s="5">
        <f>'W-1'!E190</f>
        <v>20.238833753548988</v>
      </c>
      <c r="I759" s="35"/>
    </row>
    <row r="760" spans="1:9" x14ac:dyDescent="0.25">
      <c r="A760" s="1"/>
      <c r="C760" s="69">
        <v>146</v>
      </c>
      <c r="D760" s="117">
        <f>'W-1'!D191</f>
        <v>655.11524008000015</v>
      </c>
      <c r="E760" s="5">
        <f>'W-1'!E191</f>
        <v>17.471097283548374</v>
      </c>
      <c r="I760" s="35"/>
    </row>
    <row r="761" spans="1:9" x14ac:dyDescent="0.25">
      <c r="A761" s="1"/>
      <c r="C761" s="69">
        <v>147</v>
      </c>
      <c r="D761" s="117">
        <f>'W-1'!D192</f>
        <v>578.84389787000032</v>
      </c>
      <c r="E761" s="5">
        <f>'W-1'!E192</f>
        <v>16.081150173548281</v>
      </c>
      <c r="I761" s="35"/>
    </row>
    <row r="762" spans="1:9" x14ac:dyDescent="0.25">
      <c r="A762" s="1"/>
      <c r="C762" s="69">
        <v>148</v>
      </c>
      <c r="D762" s="117">
        <f>'W-1'!D193</f>
        <v>553.19755340999984</v>
      </c>
      <c r="E762" s="5">
        <f>'W-1'!E193</f>
        <v>15.540511153548437</v>
      </c>
      <c r="I762" s="35"/>
    </row>
    <row r="763" spans="1:9" x14ac:dyDescent="0.25">
      <c r="A763" s="1"/>
      <c r="C763" s="69">
        <v>149</v>
      </c>
      <c r="D763" s="117">
        <f>'W-1'!D194</f>
        <v>552.95183158000009</v>
      </c>
      <c r="E763" s="5">
        <f>'W-1'!E194</f>
        <v>15.299072113548618</v>
      </c>
      <c r="I763" s="35"/>
    </row>
    <row r="764" spans="1:9" x14ac:dyDescent="0.25">
      <c r="A764" s="1"/>
      <c r="C764" s="69">
        <v>150</v>
      </c>
      <c r="D764" s="117">
        <f>'W-1'!D195</f>
        <v>596.31633914999975</v>
      </c>
      <c r="E764" s="5">
        <f>'W-1'!E195</f>
        <v>16.551754263548105</v>
      </c>
      <c r="I764" s="35"/>
    </row>
    <row r="765" spans="1:9" x14ac:dyDescent="0.25">
      <c r="A765" s="1"/>
      <c r="C765" s="69">
        <v>151</v>
      </c>
      <c r="D765" s="117">
        <f>'W-1'!D196</f>
        <v>712.43736707000005</v>
      </c>
      <c r="E765" s="5">
        <f>'W-1'!E196</f>
        <v>21.23709749354839</v>
      </c>
      <c r="I765" s="35"/>
    </row>
    <row r="766" spans="1:9" x14ac:dyDescent="0.25">
      <c r="A766" s="1"/>
      <c r="C766" s="69">
        <v>152</v>
      </c>
      <c r="D766" s="117">
        <f>'W-1'!D197</f>
        <v>910.72760228000004</v>
      </c>
      <c r="E766" s="5">
        <f>'W-1'!E197</f>
        <v>25.736708963548381</v>
      </c>
      <c r="I766" s="35"/>
    </row>
    <row r="767" spans="1:9" x14ac:dyDescent="0.25">
      <c r="A767" s="1"/>
      <c r="C767" s="69">
        <v>153</v>
      </c>
      <c r="D767" s="117">
        <f>'W-1'!D198</f>
        <v>1089.4288298599995</v>
      </c>
      <c r="E767" s="5">
        <f>'W-1'!E198</f>
        <v>26.543883693548651</v>
      </c>
      <c r="I767" s="35"/>
    </row>
    <row r="768" spans="1:9" x14ac:dyDescent="0.25">
      <c r="A768" s="1"/>
      <c r="C768" s="69">
        <v>154</v>
      </c>
      <c r="D768" s="117">
        <f>'W-1'!D199</f>
        <v>1121.1189351600001</v>
      </c>
      <c r="E768" s="5">
        <f>'W-1'!E199</f>
        <v>23.352130743548742</v>
      </c>
      <c r="I768" s="35"/>
    </row>
    <row r="769" spans="1:9" x14ac:dyDescent="0.25">
      <c r="A769" s="1"/>
      <c r="C769" s="69">
        <v>155</v>
      </c>
      <c r="D769" s="117">
        <f>'W-1'!D200</f>
        <v>1068.0185617300003</v>
      </c>
      <c r="E769" s="5">
        <f>'W-1'!E200</f>
        <v>20.963645583548896</v>
      </c>
      <c r="I769" s="35"/>
    </row>
    <row r="770" spans="1:9" x14ac:dyDescent="0.25">
      <c r="A770" s="1"/>
      <c r="C770" s="69">
        <v>156</v>
      </c>
      <c r="D770" s="117">
        <f>'W-1'!D201</f>
        <v>1007.8933627999997</v>
      </c>
      <c r="E770" s="5">
        <f>'W-1'!E201</f>
        <v>19.797231673547913</v>
      </c>
      <c r="I770" s="35"/>
    </row>
    <row r="771" spans="1:9" x14ac:dyDescent="0.25">
      <c r="A771" s="1"/>
      <c r="C771" s="69">
        <v>157</v>
      </c>
      <c r="D771" s="117">
        <f>'W-1'!D202</f>
        <v>995.18523954000023</v>
      </c>
      <c r="E771" s="5">
        <f>'W-1'!E202</f>
        <v>17.86664203354826</v>
      </c>
      <c r="I771" s="35"/>
    </row>
    <row r="772" spans="1:9" x14ac:dyDescent="0.25">
      <c r="A772" s="1"/>
      <c r="C772" s="69">
        <v>158</v>
      </c>
      <c r="D772" s="117">
        <f>'W-1'!D203</f>
        <v>1002.0443537900002</v>
      </c>
      <c r="E772" s="5">
        <f>'W-1'!E203</f>
        <v>18.303806033548653</v>
      </c>
      <c r="I772" s="35"/>
    </row>
    <row r="773" spans="1:9" x14ac:dyDescent="0.25">
      <c r="A773" s="1"/>
      <c r="C773" s="69">
        <v>159</v>
      </c>
      <c r="D773" s="117">
        <f>'W-1'!D204</f>
        <v>998.82081696999967</v>
      </c>
      <c r="E773" s="5">
        <f>'W-1'!E204</f>
        <v>21.899236143548023</v>
      </c>
      <c r="I773" s="35"/>
    </row>
    <row r="774" spans="1:9" x14ac:dyDescent="0.25">
      <c r="A774" s="1"/>
      <c r="C774" s="69">
        <v>160</v>
      </c>
      <c r="D774" s="117">
        <f>'W-1'!D205</f>
        <v>1031.0713633099997</v>
      </c>
      <c r="E774" s="5">
        <f>'W-1'!E205</f>
        <v>26.083499593548595</v>
      </c>
      <c r="I774" s="35"/>
    </row>
    <row r="775" spans="1:9" x14ac:dyDescent="0.25">
      <c r="A775" s="1"/>
      <c r="C775" s="69">
        <v>161</v>
      </c>
      <c r="D775" s="117">
        <f>'W-1'!D206</f>
        <v>1126.9734337100012</v>
      </c>
      <c r="E775" s="5">
        <f>'W-1'!E206</f>
        <v>31.416411363548377</v>
      </c>
      <c r="I775" s="35"/>
    </row>
    <row r="776" spans="1:9" x14ac:dyDescent="0.25">
      <c r="A776" s="1"/>
      <c r="C776" s="69">
        <v>162</v>
      </c>
      <c r="D776" s="117">
        <f>'W-1'!D207</f>
        <v>1326.1167176200011</v>
      </c>
      <c r="E776" s="5">
        <f>'W-1'!E207</f>
        <v>43.931884353548639</v>
      </c>
      <c r="I776" s="35"/>
    </row>
    <row r="777" spans="1:9" x14ac:dyDescent="0.25">
      <c r="A777" s="1"/>
      <c r="C777" s="69">
        <v>163</v>
      </c>
      <c r="D777" s="117">
        <f>'W-1'!D208</f>
        <v>1414.2189047300003</v>
      </c>
      <c r="E777" s="5">
        <f>'W-1'!E208</f>
        <v>48.054915153548336</v>
      </c>
      <c r="I777" s="35"/>
    </row>
    <row r="778" spans="1:9" x14ac:dyDescent="0.25">
      <c r="A778" s="1"/>
      <c r="C778" s="69">
        <v>164</v>
      </c>
      <c r="D778" s="117">
        <f>'W-1'!D209</f>
        <v>1417.2448836000005</v>
      </c>
      <c r="E778" s="5">
        <f>'W-1'!E209</f>
        <v>48.900298903548901</v>
      </c>
      <c r="I778" s="35"/>
    </row>
    <row r="779" spans="1:9" x14ac:dyDescent="0.25">
      <c r="A779" s="1"/>
      <c r="C779" s="69">
        <v>165</v>
      </c>
      <c r="D779" s="117">
        <f>'W-1'!D210</f>
        <v>1387.2663014199998</v>
      </c>
      <c r="E779" s="5">
        <f>'W-1'!E210</f>
        <v>50.650766713548592</v>
      </c>
      <c r="I779" s="35"/>
    </row>
    <row r="780" spans="1:9" x14ac:dyDescent="0.25">
      <c r="A780" s="1"/>
      <c r="C780" s="69">
        <v>166</v>
      </c>
      <c r="D780" s="117">
        <f>'W-1'!D211</f>
        <v>1253.6756944200006</v>
      </c>
      <c r="E780" s="5">
        <f>'W-1'!E211</f>
        <v>44.602894253548357</v>
      </c>
      <c r="I780" s="35"/>
    </row>
    <row r="781" spans="1:9" x14ac:dyDescent="0.25">
      <c r="A781" s="1"/>
      <c r="C781" s="69">
        <v>167</v>
      </c>
      <c r="D781" s="117">
        <f>'W-1'!D212</f>
        <v>1064.9818435900002</v>
      </c>
      <c r="E781" s="5">
        <f>'W-1'!E212</f>
        <v>33.555846803548093</v>
      </c>
      <c r="I781" s="35"/>
    </row>
    <row r="782" spans="1:9" x14ac:dyDescent="0.25">
      <c r="A782" s="1"/>
      <c r="C782" s="70">
        <v>168</v>
      </c>
      <c r="D782" s="117">
        <f>'W-1'!D213</f>
        <v>845.12633658999971</v>
      </c>
      <c r="E782" s="5">
        <f>'W-1'!E213</f>
        <v>23.150155333548582</v>
      </c>
      <c r="I782" s="35"/>
    </row>
    <row r="783" spans="1:9" x14ac:dyDescent="0.25">
      <c r="A783" s="1"/>
      <c r="C783"/>
      <c r="I783" s="35"/>
    </row>
    <row r="784" spans="1:9" x14ac:dyDescent="0.25">
      <c r="A784" s="1"/>
      <c r="C784"/>
      <c r="I784" s="35"/>
    </row>
    <row r="785" spans="1:9" x14ac:dyDescent="0.25">
      <c r="A785" s="1"/>
      <c r="C785"/>
      <c r="I785" s="35"/>
    </row>
    <row r="786" spans="1:9" x14ac:dyDescent="0.25">
      <c r="A786" s="1"/>
      <c r="C786"/>
      <c r="I786" s="35"/>
    </row>
    <row r="787" spans="1:9" x14ac:dyDescent="0.25">
      <c r="A787" s="1"/>
      <c r="C787"/>
      <c r="I787" s="35"/>
    </row>
    <row r="788" spans="1:9" x14ac:dyDescent="0.25">
      <c r="A788" s="1"/>
      <c r="C788"/>
      <c r="I788" s="35"/>
    </row>
    <row r="789" spans="1:9" x14ac:dyDescent="0.25">
      <c r="A789" s="1"/>
      <c r="C789"/>
      <c r="I789" s="35"/>
    </row>
    <row r="790" spans="1:9" x14ac:dyDescent="0.25">
      <c r="A790" s="1"/>
      <c r="C790"/>
      <c r="I790" s="35"/>
    </row>
    <row r="791" spans="1:9" x14ac:dyDescent="0.25">
      <c r="A791" s="1"/>
      <c r="C791"/>
      <c r="I791" s="35"/>
    </row>
    <row r="792" spans="1:9" x14ac:dyDescent="0.25">
      <c r="A792" s="1"/>
      <c r="C792"/>
      <c r="I792" s="35"/>
    </row>
    <row r="793" spans="1:9" x14ac:dyDescent="0.25">
      <c r="A793" s="1"/>
      <c r="C793"/>
      <c r="I793" s="35"/>
    </row>
    <row r="794" spans="1:9" x14ac:dyDescent="0.25">
      <c r="A794" s="1"/>
      <c r="C794"/>
      <c r="I794" s="35"/>
    </row>
    <row r="795" spans="1:9" x14ac:dyDescent="0.25">
      <c r="A795" s="1"/>
      <c r="C795"/>
      <c r="I795" s="35"/>
    </row>
    <row r="796" spans="1:9" x14ac:dyDescent="0.25">
      <c r="A796" s="1"/>
      <c r="C796"/>
      <c r="I796" s="35"/>
    </row>
    <row r="797" spans="1:9" x14ac:dyDescent="0.25">
      <c r="A797" s="1"/>
      <c r="C797"/>
      <c r="I797" s="35"/>
    </row>
    <row r="798" spans="1:9" x14ac:dyDescent="0.25">
      <c r="A798" s="1"/>
      <c r="C798"/>
      <c r="I798" s="35"/>
    </row>
    <row r="799" spans="1:9" x14ac:dyDescent="0.25">
      <c r="A799" s="1"/>
      <c r="C799"/>
      <c r="I799" s="35"/>
    </row>
    <row r="800" spans="1:9" x14ac:dyDescent="0.25">
      <c r="A800" s="1"/>
      <c r="C800"/>
      <c r="I800" s="35"/>
    </row>
    <row r="801" spans="1:9" x14ac:dyDescent="0.25">
      <c r="A801" s="1"/>
      <c r="C801"/>
      <c r="I801" s="35"/>
    </row>
    <row r="802" spans="1:9" x14ac:dyDescent="0.25">
      <c r="A802" s="1"/>
      <c r="C802"/>
      <c r="I802" s="35"/>
    </row>
    <row r="803" spans="1:9" x14ac:dyDescent="0.25">
      <c r="A803" s="1"/>
      <c r="C803"/>
      <c r="I803" s="35"/>
    </row>
    <row r="804" spans="1:9" x14ac:dyDescent="0.25">
      <c r="A804" s="1"/>
      <c r="C804"/>
      <c r="I804" s="35"/>
    </row>
    <row r="805" spans="1:9" x14ac:dyDescent="0.25">
      <c r="A805" s="1"/>
      <c r="C805"/>
      <c r="I805" s="35"/>
    </row>
    <row r="806" spans="1:9" x14ac:dyDescent="0.25">
      <c r="A806" s="1"/>
      <c r="C806"/>
      <c r="I806" s="35"/>
    </row>
    <row r="807" spans="1:9" x14ac:dyDescent="0.25">
      <c r="A807" s="1"/>
      <c r="C807"/>
      <c r="I807" s="35"/>
    </row>
    <row r="808" spans="1:9" x14ac:dyDescent="0.25">
      <c r="A808" s="1"/>
      <c r="C808"/>
      <c r="I808" s="35"/>
    </row>
    <row r="809" spans="1:9" x14ac:dyDescent="0.25">
      <c r="A809" s="1"/>
      <c r="C809"/>
      <c r="I809" s="35"/>
    </row>
    <row r="810" spans="1:9" x14ac:dyDescent="0.25">
      <c r="A810" s="1"/>
      <c r="C810"/>
      <c r="I810" s="35"/>
    </row>
    <row r="811" spans="1:9" ht="15.75" thickBot="1" x14ac:dyDescent="0.3">
      <c r="A811" s="1"/>
      <c r="I811" s="35"/>
    </row>
    <row r="812" spans="1:9" ht="16.5" thickBot="1" x14ac:dyDescent="0.3">
      <c r="A812" s="74" t="s">
        <v>179</v>
      </c>
      <c r="B812" s="163" t="s">
        <v>217</v>
      </c>
      <c r="C812" s="164"/>
      <c r="D812" s="164"/>
      <c r="E812" s="164"/>
      <c r="F812" s="164"/>
      <c r="G812" s="164"/>
      <c r="H812" s="164"/>
      <c r="I812" s="165"/>
    </row>
    <row r="813" spans="1:9" ht="15.75" x14ac:dyDescent="0.25">
      <c r="A813" s="75"/>
      <c r="B813" s="71"/>
      <c r="C813" s="71"/>
      <c r="D813" s="71"/>
      <c r="E813" s="71"/>
      <c r="F813" s="71"/>
      <c r="G813" s="71"/>
      <c r="H813" s="71"/>
      <c r="I813" s="72"/>
    </row>
    <row r="814" spans="1:9" ht="15.75" x14ac:dyDescent="0.25">
      <c r="A814" s="75"/>
      <c r="C814" s="76" t="s">
        <v>185</v>
      </c>
      <c r="D814" s="77" t="s">
        <v>186</v>
      </c>
      <c r="E814" s="78" t="s">
        <v>187</v>
      </c>
      <c r="F814" s="71"/>
      <c r="G814" s="71"/>
      <c r="H814" s="71"/>
      <c r="I814" s="72"/>
    </row>
    <row r="815" spans="1:9" ht="15.75" x14ac:dyDescent="0.25">
      <c r="A815" s="75"/>
      <c r="C815" s="48" t="s">
        <v>188</v>
      </c>
      <c r="D815" s="87">
        <v>22000</v>
      </c>
      <c r="E815" s="88">
        <v>30000</v>
      </c>
      <c r="F815" s="71"/>
      <c r="G815" s="71"/>
      <c r="H815" s="71"/>
      <c r="I815" s="72"/>
    </row>
    <row r="816" spans="1:9" ht="15.75" x14ac:dyDescent="0.25">
      <c r="A816" s="75"/>
      <c r="C816" s="48" t="s">
        <v>189</v>
      </c>
      <c r="D816" s="87">
        <v>21000</v>
      </c>
      <c r="E816" s="88">
        <v>25000</v>
      </c>
      <c r="F816" s="71"/>
      <c r="G816" s="71"/>
      <c r="H816" s="71"/>
      <c r="I816" s="72"/>
    </row>
    <row r="817" spans="1:9" ht="15.75" x14ac:dyDescent="0.25">
      <c r="A817" s="75"/>
      <c r="C817" s="48" t="s">
        <v>190</v>
      </c>
      <c r="D817" s="87">
        <v>20000</v>
      </c>
      <c r="E817" s="88">
        <v>22000</v>
      </c>
      <c r="F817" s="71"/>
      <c r="G817" s="71"/>
      <c r="H817" s="71"/>
      <c r="I817" s="72"/>
    </row>
    <row r="818" spans="1:9" ht="15.75" x14ac:dyDescent="0.25">
      <c r="A818" s="75"/>
      <c r="C818" s="48" t="s">
        <v>191</v>
      </c>
      <c r="D818" s="87">
        <v>19000</v>
      </c>
      <c r="E818" s="88">
        <v>20000</v>
      </c>
      <c r="F818" s="71"/>
      <c r="G818" s="71"/>
      <c r="H818" s="71"/>
      <c r="I818" s="72"/>
    </row>
    <row r="819" spans="1:9" ht="15.75" x14ac:dyDescent="0.25">
      <c r="A819" s="75"/>
      <c r="C819" s="48" t="s">
        <v>192</v>
      </c>
      <c r="D819" s="87">
        <v>19000</v>
      </c>
      <c r="E819" s="88">
        <v>20000</v>
      </c>
      <c r="F819" s="71"/>
      <c r="G819" s="71"/>
      <c r="H819" s="71"/>
      <c r="I819" s="72"/>
    </row>
    <row r="820" spans="1:9" ht="15.75" x14ac:dyDescent="0.25">
      <c r="A820" s="75"/>
      <c r="C820" s="48" t="s">
        <v>193</v>
      </c>
      <c r="D820" s="87">
        <v>19000</v>
      </c>
      <c r="E820" s="88">
        <v>20000</v>
      </c>
      <c r="F820" s="71"/>
      <c r="G820" s="71"/>
      <c r="H820" s="71"/>
      <c r="I820" s="72"/>
    </row>
    <row r="821" spans="1:9" ht="15.75" x14ac:dyDescent="0.25">
      <c r="A821" s="75"/>
      <c r="C821" s="48" t="s">
        <v>194</v>
      </c>
      <c r="D821" s="87">
        <v>20000</v>
      </c>
      <c r="E821" s="88">
        <v>22000</v>
      </c>
      <c r="F821" s="71"/>
      <c r="G821" s="71"/>
      <c r="H821" s="71"/>
      <c r="I821" s="72"/>
    </row>
    <row r="822" spans="1:9" ht="15.75" x14ac:dyDescent="0.25">
      <c r="A822" s="75"/>
      <c r="C822" s="48" t="s">
        <v>195</v>
      </c>
      <c r="D822" s="87">
        <v>20000</v>
      </c>
      <c r="E822" s="88">
        <v>22000</v>
      </c>
      <c r="F822" s="71"/>
      <c r="G822" s="71"/>
      <c r="H822" s="71"/>
      <c r="I822" s="72"/>
    </row>
    <row r="823" spans="1:9" ht="15.75" x14ac:dyDescent="0.25">
      <c r="A823" s="75"/>
      <c r="C823" s="48" t="s">
        <v>196</v>
      </c>
      <c r="D823" s="87">
        <v>19000</v>
      </c>
      <c r="E823" s="88">
        <v>20000</v>
      </c>
      <c r="F823" s="71"/>
      <c r="G823" s="71"/>
      <c r="H823" s="71"/>
      <c r="I823" s="72"/>
    </row>
    <row r="824" spans="1:9" ht="15.75" x14ac:dyDescent="0.25">
      <c r="A824" s="75"/>
      <c r="C824" s="48" t="s">
        <v>197</v>
      </c>
      <c r="D824" s="87">
        <v>20000</v>
      </c>
      <c r="E824" s="88">
        <v>21000</v>
      </c>
      <c r="F824" s="71"/>
      <c r="G824" s="71"/>
      <c r="H824" s="71"/>
      <c r="I824" s="72"/>
    </row>
    <row r="825" spans="1:9" ht="15.75" x14ac:dyDescent="0.25">
      <c r="A825" s="75"/>
      <c r="C825" s="48" t="s">
        <v>198</v>
      </c>
      <c r="D825" s="87">
        <v>21000</v>
      </c>
      <c r="E825" s="88">
        <v>22000</v>
      </c>
      <c r="F825" s="71"/>
      <c r="G825" s="71"/>
      <c r="H825" s="71"/>
      <c r="I825" s="72"/>
    </row>
    <row r="826" spans="1:9" ht="15.75" x14ac:dyDescent="0.25">
      <c r="A826" s="75"/>
      <c r="C826" s="81" t="s">
        <v>199</v>
      </c>
      <c r="D826" s="89">
        <v>22000</v>
      </c>
      <c r="E826" s="90">
        <v>24000</v>
      </c>
      <c r="F826" s="71"/>
      <c r="G826" s="71"/>
      <c r="H826" s="71"/>
      <c r="I826" s="72"/>
    </row>
    <row r="827" spans="1:9" ht="15.75" x14ac:dyDescent="0.25">
      <c r="A827" s="75"/>
      <c r="C827" s="71"/>
      <c r="D827" s="110"/>
      <c r="E827" s="110"/>
      <c r="F827" s="71"/>
      <c r="G827" s="71"/>
      <c r="H827" s="71"/>
      <c r="I827" s="72"/>
    </row>
    <row r="828" spans="1:9" ht="15.75" x14ac:dyDescent="0.25">
      <c r="A828" s="75"/>
      <c r="C828" s="71"/>
      <c r="D828" s="110"/>
      <c r="E828" s="110"/>
      <c r="F828" s="71"/>
      <c r="G828" s="71"/>
      <c r="H828" s="71"/>
      <c r="I828" s="72"/>
    </row>
    <row r="829" spans="1:9" ht="15.75" x14ac:dyDescent="0.25">
      <c r="A829" s="75"/>
      <c r="C829" s="71"/>
      <c r="D829" s="110"/>
      <c r="E829" s="110"/>
      <c r="F829" s="71"/>
      <c r="G829" s="71"/>
      <c r="H829" s="71"/>
      <c r="I829" s="72"/>
    </row>
    <row r="830" spans="1:9" ht="15.75" x14ac:dyDescent="0.25">
      <c r="A830" s="75"/>
      <c r="C830" s="71"/>
      <c r="D830" s="110"/>
      <c r="E830" s="110"/>
      <c r="F830" s="71"/>
      <c r="G830" s="71"/>
      <c r="H830" s="71"/>
      <c r="I830" s="72"/>
    </row>
    <row r="831" spans="1:9" ht="15.75" x14ac:dyDescent="0.25">
      <c r="A831" s="75"/>
      <c r="C831" s="71"/>
      <c r="D831" s="110"/>
      <c r="E831" s="110"/>
      <c r="F831" s="71"/>
      <c r="G831" s="71"/>
      <c r="H831" s="71"/>
      <c r="I831" s="72"/>
    </row>
    <row r="832" spans="1:9" ht="15.75" x14ac:dyDescent="0.25">
      <c r="A832" s="75"/>
      <c r="C832" s="71"/>
      <c r="D832" s="110"/>
      <c r="E832" s="110"/>
      <c r="F832" s="71"/>
      <c r="G832" s="71"/>
      <c r="H832" s="71"/>
      <c r="I832" s="72"/>
    </row>
    <row r="833" spans="1:9" ht="15.75" x14ac:dyDescent="0.25">
      <c r="A833" s="75"/>
      <c r="C833" s="71"/>
      <c r="D833" s="110"/>
      <c r="E833" s="110"/>
      <c r="F833" s="71"/>
      <c r="G833" s="71"/>
      <c r="H833" s="71"/>
      <c r="I833" s="72"/>
    </row>
    <row r="834" spans="1:9" ht="15.75" x14ac:dyDescent="0.25">
      <c r="A834" s="75"/>
      <c r="C834" s="71"/>
      <c r="D834" s="110"/>
      <c r="E834" s="110"/>
      <c r="F834" s="71"/>
      <c r="G834" s="71"/>
      <c r="H834" s="71"/>
      <c r="I834" s="72"/>
    </row>
    <row r="835" spans="1:9" ht="15.75" x14ac:dyDescent="0.25">
      <c r="A835" s="75"/>
      <c r="C835" s="71"/>
      <c r="D835" s="110"/>
      <c r="E835" s="110"/>
      <c r="F835" s="71"/>
      <c r="G835" s="71"/>
      <c r="H835" s="71"/>
      <c r="I835" s="72"/>
    </row>
    <row r="836" spans="1:9" ht="15.75" x14ac:dyDescent="0.25">
      <c r="A836" s="75"/>
      <c r="C836" s="71"/>
      <c r="D836" s="110"/>
      <c r="E836" s="110"/>
      <c r="F836" s="71"/>
      <c r="G836" s="71"/>
      <c r="H836" s="71"/>
      <c r="I836" s="72"/>
    </row>
    <row r="837" spans="1:9" ht="15.75" x14ac:dyDescent="0.25">
      <c r="A837" s="75"/>
      <c r="C837" s="71"/>
      <c r="D837" s="110"/>
      <c r="E837" s="110"/>
      <c r="F837" s="71"/>
      <c r="G837" s="71"/>
      <c r="H837" s="71"/>
      <c r="I837" s="72"/>
    </row>
    <row r="838" spans="1:9" ht="15.75" x14ac:dyDescent="0.25">
      <c r="A838" s="75"/>
      <c r="C838" s="71"/>
      <c r="D838" s="110"/>
      <c r="E838" s="110"/>
      <c r="F838" s="71"/>
      <c r="G838" s="71"/>
      <c r="H838" s="71"/>
      <c r="I838" s="72"/>
    </row>
    <row r="839" spans="1:9" ht="15.75" x14ac:dyDescent="0.25">
      <c r="A839" s="75"/>
      <c r="C839" s="71"/>
      <c r="D839" s="110"/>
      <c r="E839" s="110"/>
      <c r="F839" s="71"/>
      <c r="G839" s="71"/>
      <c r="H839" s="71"/>
      <c r="I839" s="72"/>
    </row>
    <row r="840" spans="1:9" ht="15.75" x14ac:dyDescent="0.25">
      <c r="A840" s="75"/>
      <c r="C840" s="71"/>
      <c r="D840" s="110"/>
      <c r="E840" s="110"/>
      <c r="F840" s="71"/>
      <c r="G840" s="71"/>
      <c r="H840" s="71"/>
      <c r="I840" s="72"/>
    </row>
    <row r="841" spans="1:9" ht="15.75" x14ac:dyDescent="0.25">
      <c r="A841" s="75"/>
      <c r="C841" s="71"/>
      <c r="D841" s="110"/>
      <c r="E841" s="110"/>
      <c r="F841" s="71"/>
      <c r="G841" s="71"/>
      <c r="H841" s="71"/>
      <c r="I841" s="72"/>
    </row>
    <row r="842" spans="1:9" ht="15.75" x14ac:dyDescent="0.25">
      <c r="A842" s="75"/>
      <c r="C842" s="71"/>
      <c r="D842" s="110"/>
      <c r="E842" s="110"/>
      <c r="F842" s="71"/>
      <c r="G842" s="71"/>
      <c r="H842" s="71"/>
      <c r="I842" s="72"/>
    </row>
    <row r="843" spans="1:9" ht="15.75" x14ac:dyDescent="0.25">
      <c r="A843" s="75"/>
      <c r="C843" s="71"/>
      <c r="D843" s="110"/>
      <c r="E843" s="110"/>
      <c r="F843" s="71"/>
      <c r="G843" s="71"/>
      <c r="H843" s="71"/>
      <c r="I843" s="72"/>
    </row>
    <row r="844" spans="1:9" ht="15.75" x14ac:dyDescent="0.25">
      <c r="A844" s="75"/>
      <c r="C844" s="71"/>
      <c r="D844" s="110"/>
      <c r="E844" s="110"/>
      <c r="F844" s="71"/>
      <c r="G844" s="71"/>
      <c r="H844" s="71"/>
      <c r="I844" s="72"/>
    </row>
    <row r="845" spans="1:9" ht="15.75" x14ac:dyDescent="0.25">
      <c r="A845" s="75"/>
      <c r="C845" s="71"/>
      <c r="D845" s="110"/>
      <c r="E845" s="110"/>
      <c r="F845" s="71"/>
      <c r="G845" s="71"/>
      <c r="H845" s="71"/>
      <c r="I845" s="72"/>
    </row>
    <row r="846" spans="1:9" ht="15.75" x14ac:dyDescent="0.25">
      <c r="A846" s="75"/>
      <c r="C846" s="71"/>
      <c r="D846" s="110"/>
      <c r="E846" s="110"/>
      <c r="F846" s="71"/>
      <c r="G846" s="71"/>
      <c r="H846" s="71"/>
      <c r="I846" s="72"/>
    </row>
    <row r="847" spans="1:9" ht="15.75" x14ac:dyDescent="0.25">
      <c r="A847" s="75"/>
      <c r="C847" s="71"/>
      <c r="D847" s="110"/>
      <c r="E847" s="110"/>
      <c r="F847" s="71"/>
      <c r="G847" s="71"/>
      <c r="H847" s="71"/>
      <c r="I847" s="72"/>
    </row>
    <row r="848" spans="1:9" ht="15.75" x14ac:dyDescent="0.25">
      <c r="A848" s="75"/>
      <c r="C848" s="71"/>
      <c r="D848" s="110"/>
      <c r="E848" s="110"/>
      <c r="F848" s="71"/>
      <c r="G848" s="71"/>
      <c r="H848" s="71"/>
      <c r="I848" s="72"/>
    </row>
    <row r="849" spans="1:9" ht="15.75" x14ac:dyDescent="0.25">
      <c r="A849" s="75"/>
      <c r="C849" s="71"/>
      <c r="D849" s="110"/>
      <c r="E849" s="110"/>
      <c r="F849" s="71"/>
      <c r="G849" s="71"/>
      <c r="H849" s="71"/>
      <c r="I849" s="72"/>
    </row>
    <row r="850" spans="1:9" ht="15.75" x14ac:dyDescent="0.25">
      <c r="A850" s="75"/>
      <c r="C850" s="71"/>
      <c r="D850" s="110"/>
      <c r="E850" s="110"/>
      <c r="F850" s="71"/>
      <c r="G850" s="71"/>
      <c r="H850" s="71"/>
      <c r="I850" s="72"/>
    </row>
    <row r="851" spans="1:9" ht="15.75" x14ac:dyDescent="0.25">
      <c r="A851" s="75"/>
      <c r="C851" s="71"/>
      <c r="D851" s="110"/>
      <c r="E851" s="110"/>
      <c r="F851" s="71"/>
      <c r="G851" s="71"/>
      <c r="H851" s="71"/>
      <c r="I851" s="72"/>
    </row>
    <row r="852" spans="1:9" ht="15.75" thickBot="1" x14ac:dyDescent="0.3">
      <c r="A852" s="1"/>
      <c r="H852" s="2"/>
      <c r="I852" s="63"/>
    </row>
    <row r="853" spans="1:9" ht="16.5" thickBot="1" x14ac:dyDescent="0.3">
      <c r="A853" s="74" t="s">
        <v>180</v>
      </c>
      <c r="B853" s="163" t="s">
        <v>214</v>
      </c>
      <c r="C853" s="164"/>
      <c r="D853" s="164"/>
      <c r="E853" s="164"/>
      <c r="F853" s="164"/>
      <c r="G853" s="164"/>
      <c r="H853" s="164"/>
      <c r="I853" s="165"/>
    </row>
    <row r="854" spans="1:9" ht="15.75" x14ac:dyDescent="0.25">
      <c r="A854" s="75"/>
      <c r="B854" s="71"/>
      <c r="C854" s="71"/>
      <c r="D854" s="71"/>
      <c r="E854" s="71"/>
      <c r="F854" s="71"/>
      <c r="G854" s="71"/>
      <c r="H854" s="71"/>
      <c r="I854" s="72"/>
    </row>
    <row r="855" spans="1:9" x14ac:dyDescent="0.25">
      <c r="A855" s="116" t="s">
        <v>69</v>
      </c>
      <c r="B855" s="94" t="str">
        <f>Table123[[#Headers],[29-01-2024]]</f>
        <v>29-01-2024</v>
      </c>
      <c r="C855" s="94" t="str">
        <f>Table123[[#Headers],[30-01-2024]]</f>
        <v>30-01-2024</v>
      </c>
      <c r="D855" s="94" t="str">
        <f>Table123[[#Headers],[31-01-2024]]</f>
        <v>31-01-2024</v>
      </c>
      <c r="E855" s="94" t="str">
        <f>Table123[[#Headers],[01-02-2024]]</f>
        <v>01-02-2024</v>
      </c>
      <c r="F855" s="94" t="str">
        <f>Table123[[#Headers],[02-02-2024]]</f>
        <v>02-02-2024</v>
      </c>
      <c r="G855" s="94" t="str">
        <f>Table123[[#Headers],[03-02-2024]]</f>
        <v>03-02-2024</v>
      </c>
      <c r="H855" s="94" t="str">
        <f>Table123[[#Headers],[04-02-2024]]</f>
        <v>04-02-2024</v>
      </c>
      <c r="I855" s="72"/>
    </row>
    <row r="856" spans="1:9" x14ac:dyDescent="0.25">
      <c r="A856" s="32" t="s">
        <v>28</v>
      </c>
      <c r="B856" s="3">
        <f>'W-1'!B218</f>
        <v>11</v>
      </c>
      <c r="C856" s="3">
        <f>'W-1'!C218</f>
        <v>11</v>
      </c>
      <c r="D856" s="3">
        <f>'W-1'!D218</f>
        <v>11</v>
      </c>
      <c r="E856" s="3">
        <f>'W-1'!E218</f>
        <v>11</v>
      </c>
      <c r="F856" s="3">
        <f>'W-1'!F218</f>
        <v>11</v>
      </c>
      <c r="G856" s="3">
        <f>'W-1'!G218</f>
        <v>11</v>
      </c>
      <c r="H856" s="3">
        <f>'W-1'!H218</f>
        <v>11</v>
      </c>
      <c r="I856" s="72"/>
    </row>
    <row r="857" spans="1:9" x14ac:dyDescent="0.25">
      <c r="A857" s="32" t="s">
        <v>29</v>
      </c>
      <c r="B857" s="3">
        <f>'W-1'!B219</f>
        <v>40</v>
      </c>
      <c r="C857" s="3">
        <f>'W-1'!C219</f>
        <v>40</v>
      </c>
      <c r="D857" s="3">
        <f>'W-1'!D219</f>
        <v>40</v>
      </c>
      <c r="E857" s="3">
        <f>'W-1'!E219</f>
        <v>40</v>
      </c>
      <c r="F857" s="3">
        <f>'W-1'!F219</f>
        <v>40</v>
      </c>
      <c r="G857" s="3">
        <f>'W-1'!G219</f>
        <v>40</v>
      </c>
      <c r="H857" s="3">
        <f>'W-1'!H219</f>
        <v>40</v>
      </c>
      <c r="I857" s="72"/>
    </row>
    <row r="858" spans="1:9" x14ac:dyDescent="0.25">
      <c r="A858" s="33"/>
      <c r="B858" s="3"/>
      <c r="C858" s="3"/>
      <c r="D858" s="3"/>
      <c r="E858" s="3"/>
      <c r="F858" s="3"/>
      <c r="G858" s="3"/>
      <c r="H858" s="3"/>
      <c r="I858" s="72"/>
    </row>
    <row r="859" spans="1:9" x14ac:dyDescent="0.25">
      <c r="A859" s="111"/>
      <c r="B859" s="34"/>
      <c r="C859" s="34"/>
      <c r="D859" s="34"/>
      <c r="E859" s="34"/>
      <c r="F859" s="34"/>
      <c r="G859" s="34"/>
      <c r="I859" s="72"/>
    </row>
    <row r="860" spans="1:9" x14ac:dyDescent="0.25">
      <c r="A860" s="111"/>
      <c r="B860" s="34"/>
      <c r="C860" s="34"/>
      <c r="D860" s="34"/>
      <c r="E860" s="34"/>
      <c r="F860" s="34"/>
      <c r="G860" s="34"/>
      <c r="I860" s="72"/>
    </row>
    <row r="861" spans="1:9" x14ac:dyDescent="0.25">
      <c r="A861" s="111"/>
      <c r="B861" s="34"/>
      <c r="C861" s="34"/>
      <c r="D861" s="34"/>
      <c r="E861" s="34"/>
      <c r="F861" s="34"/>
      <c r="G861" s="34"/>
      <c r="I861" s="72"/>
    </row>
    <row r="862" spans="1:9" x14ac:dyDescent="0.25">
      <c r="A862" s="111"/>
      <c r="B862" s="34"/>
      <c r="C862" s="34"/>
      <c r="D862" s="34"/>
      <c r="E862" s="34"/>
      <c r="F862" s="34"/>
      <c r="G862" s="34"/>
      <c r="I862" s="72"/>
    </row>
    <row r="863" spans="1:9" x14ac:dyDescent="0.25">
      <c r="A863" s="111"/>
      <c r="B863" s="34"/>
      <c r="C863" s="34"/>
      <c r="D863" s="34"/>
      <c r="E863" s="34"/>
      <c r="F863" s="34"/>
      <c r="G863" s="34"/>
      <c r="I863" s="72"/>
    </row>
    <row r="864" spans="1:9" x14ac:dyDescent="0.25">
      <c r="A864" s="111"/>
      <c r="B864" s="34"/>
      <c r="C864" s="34"/>
      <c r="D864" s="34"/>
      <c r="E864" s="34"/>
      <c r="F864" s="34"/>
      <c r="G864" s="34"/>
      <c r="I864" s="72"/>
    </row>
    <row r="865" spans="1:9" x14ac:dyDescent="0.25">
      <c r="A865" s="111"/>
      <c r="B865" s="34"/>
      <c r="C865" s="34"/>
      <c r="D865" s="34"/>
      <c r="E865" s="34"/>
      <c r="F865" s="34"/>
      <c r="G865" s="34"/>
      <c r="I865" s="72"/>
    </row>
    <row r="866" spans="1:9" x14ac:dyDescent="0.25">
      <c r="A866" s="111"/>
      <c r="B866" s="34"/>
      <c r="C866" s="34"/>
      <c r="D866" s="34"/>
      <c r="E866" s="34"/>
      <c r="F866" s="34"/>
      <c r="G866" s="34"/>
      <c r="I866" s="72"/>
    </row>
    <row r="867" spans="1:9" x14ac:dyDescent="0.25">
      <c r="A867" s="111"/>
      <c r="B867" s="34"/>
      <c r="C867" s="34"/>
      <c r="D867" s="34"/>
      <c r="E867" s="34"/>
      <c r="F867" s="34"/>
      <c r="G867" s="34"/>
      <c r="I867" s="72"/>
    </row>
    <row r="868" spans="1:9" x14ac:dyDescent="0.25">
      <c r="A868" s="111"/>
      <c r="B868" s="34"/>
      <c r="C868" s="34"/>
      <c r="D868" s="34"/>
      <c r="E868" s="34"/>
      <c r="F868" s="34"/>
      <c r="G868" s="34"/>
      <c r="I868" s="72"/>
    </row>
    <row r="869" spans="1:9" x14ac:dyDescent="0.25">
      <c r="A869" s="111"/>
      <c r="B869" s="34"/>
      <c r="C869" s="34"/>
      <c r="D869" s="34"/>
      <c r="E869" s="34"/>
      <c r="F869" s="34"/>
      <c r="G869" s="34"/>
      <c r="I869" s="72"/>
    </row>
    <row r="870" spans="1:9" x14ac:dyDescent="0.25">
      <c r="A870" s="111"/>
      <c r="B870" s="34"/>
      <c r="C870" s="34"/>
      <c r="D870" s="34"/>
      <c r="E870" s="34"/>
      <c r="F870" s="34"/>
      <c r="G870" s="34"/>
      <c r="I870" s="72"/>
    </row>
    <row r="871" spans="1:9" x14ac:dyDescent="0.25">
      <c r="A871" s="111"/>
      <c r="B871" s="34"/>
      <c r="C871" s="34"/>
      <c r="D871" s="34"/>
      <c r="E871" s="34"/>
      <c r="F871" s="34"/>
      <c r="G871" s="34"/>
      <c r="I871" s="72"/>
    </row>
    <row r="872" spans="1:9" x14ac:dyDescent="0.25">
      <c r="A872" s="111"/>
      <c r="B872" s="34"/>
      <c r="C872" s="34"/>
      <c r="D872" s="34"/>
      <c r="E872" s="34"/>
      <c r="F872" s="34"/>
      <c r="G872" s="34"/>
      <c r="I872" s="72"/>
    </row>
    <row r="873" spans="1:9" x14ac:dyDescent="0.25">
      <c r="A873" s="111"/>
      <c r="B873" s="34"/>
      <c r="C873" s="34"/>
      <c r="D873" s="34"/>
      <c r="E873" s="34"/>
      <c r="F873" s="34"/>
      <c r="G873" s="34"/>
      <c r="I873" s="72"/>
    </row>
    <row r="874" spans="1:9" x14ac:dyDescent="0.25">
      <c r="A874" s="111"/>
      <c r="B874" s="34"/>
      <c r="C874" s="34"/>
      <c r="D874" s="34"/>
      <c r="E874" s="34"/>
      <c r="F874" s="34"/>
      <c r="G874" s="34"/>
      <c r="I874" s="72"/>
    </row>
    <row r="875" spans="1:9" x14ac:dyDescent="0.25">
      <c r="A875" s="111"/>
      <c r="B875" s="34"/>
      <c r="C875" s="34"/>
      <c r="D875" s="34"/>
      <c r="E875" s="34"/>
      <c r="F875" s="34"/>
      <c r="G875" s="34"/>
      <c r="I875" s="72"/>
    </row>
    <row r="876" spans="1:9" x14ac:dyDescent="0.25">
      <c r="A876" s="111"/>
      <c r="B876" s="34"/>
      <c r="C876" s="34"/>
      <c r="D876" s="34"/>
      <c r="E876" s="34"/>
      <c r="F876" s="34"/>
      <c r="G876" s="34"/>
      <c r="I876" s="72"/>
    </row>
    <row r="877" spans="1:9" x14ac:dyDescent="0.25">
      <c r="A877" s="111"/>
      <c r="B877" s="34"/>
      <c r="C877" s="34"/>
      <c r="D877" s="34"/>
      <c r="E877" s="34"/>
      <c r="F877" s="34"/>
      <c r="G877" s="34"/>
      <c r="I877" s="72"/>
    </row>
    <row r="878" spans="1:9" x14ac:dyDescent="0.25">
      <c r="A878" s="111"/>
      <c r="B878" s="34"/>
      <c r="C878" s="34"/>
      <c r="D878" s="34"/>
      <c r="E878" s="34"/>
      <c r="F878" s="34"/>
      <c r="G878" s="34"/>
      <c r="I878" s="72"/>
    </row>
    <row r="879" spans="1:9" x14ac:dyDescent="0.25">
      <c r="A879" s="111"/>
      <c r="B879" s="34"/>
      <c r="C879" s="34"/>
      <c r="D879" s="34"/>
      <c r="E879" s="34"/>
      <c r="F879" s="34"/>
      <c r="G879" s="34"/>
      <c r="I879" s="72"/>
    </row>
    <row r="880" spans="1:9" ht="15.75" thickBot="1" x14ac:dyDescent="0.3">
      <c r="A880" s="1"/>
      <c r="H880" s="2"/>
      <c r="I880" s="63"/>
    </row>
    <row r="881" spans="1:9" ht="16.5" thickBot="1" x14ac:dyDescent="0.3">
      <c r="A881" s="74" t="s">
        <v>182</v>
      </c>
      <c r="B881" s="163" t="s">
        <v>181</v>
      </c>
      <c r="C881" s="164"/>
      <c r="D881" s="164"/>
      <c r="E881" s="164"/>
      <c r="F881" s="164"/>
      <c r="G881" s="164"/>
      <c r="H881" s="164"/>
      <c r="I881" s="165"/>
    </row>
    <row r="882" spans="1:9" ht="15.75" x14ac:dyDescent="0.25">
      <c r="A882" s="75"/>
      <c r="B882" s="71"/>
      <c r="C882" s="71"/>
      <c r="D882" s="71"/>
      <c r="E882" s="71"/>
      <c r="F882" s="71"/>
      <c r="G882" s="71"/>
      <c r="H882" s="71"/>
      <c r="I882" s="72"/>
    </row>
    <row r="883" spans="1:9" ht="15.75" x14ac:dyDescent="0.25">
      <c r="A883" s="1"/>
      <c r="C883" s="83" t="s">
        <v>209</v>
      </c>
      <c r="D883" s="77" t="s">
        <v>200</v>
      </c>
      <c r="E883" s="77" t="s">
        <v>84</v>
      </c>
      <c r="F883" s="78" t="s">
        <v>75</v>
      </c>
      <c r="G883" s="71"/>
      <c r="H883" s="71"/>
      <c r="I883" s="72"/>
    </row>
    <row r="884" spans="1:9" ht="15.75" x14ac:dyDescent="0.25">
      <c r="A884" s="1"/>
      <c r="C884" s="82">
        <v>1</v>
      </c>
      <c r="D884" s="79"/>
      <c r="E884" s="79"/>
      <c r="F884" s="80"/>
      <c r="G884" s="71"/>
      <c r="H884" s="71"/>
      <c r="I884" s="72"/>
    </row>
    <row r="885" spans="1:9" ht="15.75" thickBot="1" x14ac:dyDescent="0.3">
      <c r="A885" s="1"/>
      <c r="C885"/>
      <c r="D885"/>
      <c r="E885"/>
      <c r="F885"/>
      <c r="H885" s="2"/>
      <c r="I885" s="63"/>
    </row>
    <row r="886" spans="1:9" ht="16.5" thickBot="1" x14ac:dyDescent="0.3">
      <c r="A886" s="74" t="s">
        <v>184</v>
      </c>
      <c r="B886" s="163" t="s">
        <v>183</v>
      </c>
      <c r="C886" s="164"/>
      <c r="D886" s="164"/>
      <c r="E886" s="164"/>
      <c r="F886" s="164"/>
      <c r="G886" s="164"/>
      <c r="H886" s="164"/>
      <c r="I886" s="165"/>
    </row>
    <row r="887" spans="1:9" x14ac:dyDescent="0.25">
      <c r="A887" s="1"/>
      <c r="I887" s="35"/>
    </row>
    <row r="888" spans="1:9" ht="15.75" x14ac:dyDescent="0.25">
      <c r="A888" s="1"/>
      <c r="C888" s="83" t="s">
        <v>209</v>
      </c>
      <c r="D888" s="77" t="s">
        <v>200</v>
      </c>
      <c r="E888" s="77" t="s">
        <v>84</v>
      </c>
      <c r="F888" s="78" t="s">
        <v>75</v>
      </c>
      <c r="I888" s="35"/>
    </row>
    <row r="889" spans="1:9" ht="15.75" x14ac:dyDescent="0.25">
      <c r="A889" s="1"/>
      <c r="C889" s="82">
        <v>1</v>
      </c>
      <c r="D889" s="79"/>
      <c r="E889" s="79"/>
      <c r="F889" s="80"/>
      <c r="I889" s="35"/>
    </row>
    <row r="890" spans="1:9" ht="15.75" thickBot="1" x14ac:dyDescent="0.3">
      <c r="A890" s="23"/>
      <c r="B890" s="24"/>
      <c r="C890" s="24"/>
      <c r="D890" s="24"/>
      <c r="E890" s="24"/>
      <c r="F890" s="24"/>
      <c r="G890" s="24"/>
      <c r="H890" s="36"/>
      <c r="I890" s="37"/>
    </row>
    <row r="891" spans="1:9" ht="15.75" x14ac:dyDescent="0.25">
      <c r="A891" s="166" t="s">
        <v>218</v>
      </c>
      <c r="B891" s="167"/>
      <c r="C891" s="167"/>
      <c r="D891" s="167"/>
      <c r="E891" s="167"/>
      <c r="F891" s="167"/>
      <c r="G891" s="167"/>
      <c r="I891" s="63"/>
    </row>
    <row r="892" spans="1:9" ht="16.5" customHeight="1" thickBot="1" x14ac:dyDescent="0.3">
      <c r="A892" s="168" t="s">
        <v>208</v>
      </c>
      <c r="B892" s="169"/>
      <c r="C892" s="169"/>
      <c r="D892" s="169"/>
      <c r="E892" s="169"/>
      <c r="F892" s="169"/>
      <c r="G892" s="169"/>
      <c r="H892" s="36"/>
      <c r="I892" s="86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pageSetup paperSize="9" scale="54" fitToHeight="0" orientation="portrait" r:id="rId1"/>
  <rowBreaks count="10" manualBreakCount="10">
    <brk id="67" max="8" man="1"/>
    <brk id="153" max="16383" man="1"/>
    <brk id="301" max="16383" man="1"/>
    <brk id="403" max="8" man="1"/>
    <brk id="446" max="8" man="1"/>
    <brk id="501" max="8" man="1"/>
    <brk id="609" max="8" man="1"/>
    <brk id="702" max="8" man="1"/>
    <brk id="783" max="8" man="1"/>
    <brk id="852" max="8" man="1"/>
  </rowBreaks>
  <colBreaks count="1" manualBreakCount="1">
    <brk id="9" max="806" man="1"/>
  </col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92"/>
  <sheetViews>
    <sheetView topLeftCell="A102" zoomScale="115" zoomScaleNormal="115" workbookViewId="0">
      <selection activeCell="L426" sqref="L42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34" customWidth="1"/>
    <col min="10" max="16384" width="9.140625" style="2"/>
  </cols>
  <sheetData>
    <row r="1" spans="1:10" ht="27.75" customHeight="1" thickBot="1" x14ac:dyDescent="0.3">
      <c r="A1" s="209" t="s">
        <v>397</v>
      </c>
      <c r="B1" s="200" t="s">
        <v>229</v>
      </c>
      <c r="C1" s="201"/>
      <c r="D1" s="201"/>
      <c r="E1" s="201"/>
      <c r="F1" s="201"/>
      <c r="G1" s="201"/>
      <c r="H1" s="201"/>
      <c r="I1" s="202"/>
    </row>
    <row r="2" spans="1:10" ht="30" customHeight="1" thickBot="1" x14ac:dyDescent="0.3">
      <c r="A2" s="210"/>
      <c r="B2" s="203">
        <f>'Publikime AL'!B2:I2</f>
        <v>45323</v>
      </c>
      <c r="C2" s="204"/>
      <c r="D2" s="204"/>
      <c r="E2" s="204"/>
      <c r="F2" s="204"/>
      <c r="G2" s="204"/>
      <c r="H2" s="204"/>
      <c r="I2" s="205"/>
    </row>
    <row r="3" spans="1:10" ht="21" customHeight="1" thickBot="1" x14ac:dyDescent="0.3">
      <c r="A3" s="206" t="s">
        <v>230</v>
      </c>
      <c r="B3" s="207"/>
      <c r="C3" s="207"/>
      <c r="D3" s="207"/>
      <c r="E3" s="207"/>
      <c r="F3" s="207"/>
      <c r="G3" s="207"/>
      <c r="H3" s="207"/>
      <c r="I3" s="208"/>
    </row>
    <row r="4" spans="1:10" ht="15.75" thickBot="1" x14ac:dyDescent="0.3">
      <c r="A4" s="50" t="s">
        <v>231</v>
      </c>
      <c r="B4" s="211" t="s">
        <v>232</v>
      </c>
      <c r="C4" s="212"/>
      <c r="D4" s="212"/>
      <c r="E4" s="212"/>
      <c r="F4" s="212"/>
      <c r="G4" s="213"/>
      <c r="H4" s="214" t="s">
        <v>207</v>
      </c>
      <c r="I4" s="215"/>
    </row>
    <row r="5" spans="1:10" ht="15.75" thickBot="1" x14ac:dyDescent="0.3">
      <c r="A5" s="1"/>
      <c r="I5" s="35"/>
    </row>
    <row r="6" spans="1:10" ht="15.75" customHeight="1" thickBot="1" x14ac:dyDescent="0.3">
      <c r="A6" s="50" t="s">
        <v>233</v>
      </c>
      <c r="B6" s="211" t="s">
        <v>234</v>
      </c>
      <c r="C6" s="212"/>
      <c r="D6" s="212"/>
      <c r="E6" s="212"/>
      <c r="F6" s="212"/>
      <c r="G6" s="213"/>
      <c r="H6" s="159">
        <f>'Publikime AL'!H6</f>
        <v>26204.63</v>
      </c>
      <c r="I6" s="92" t="s">
        <v>26</v>
      </c>
      <c r="J6"/>
    </row>
    <row r="7" spans="1:10" ht="15.75" thickBot="1" x14ac:dyDescent="0.3">
      <c r="A7" s="1"/>
      <c r="I7" s="35"/>
    </row>
    <row r="8" spans="1:10" ht="15.75" customHeight="1" thickBot="1" x14ac:dyDescent="0.3">
      <c r="A8" s="50" t="s">
        <v>235</v>
      </c>
      <c r="B8" s="211" t="s">
        <v>236</v>
      </c>
      <c r="C8" s="212"/>
      <c r="D8" s="212"/>
      <c r="E8" s="212"/>
      <c r="F8" s="212"/>
      <c r="G8" s="212"/>
      <c r="H8" s="213"/>
      <c r="I8" s="92" t="s">
        <v>26</v>
      </c>
    </row>
    <row r="9" spans="1:10" x14ac:dyDescent="0.25">
      <c r="A9" s="1"/>
      <c r="I9" s="35"/>
    </row>
    <row r="10" spans="1:10" x14ac:dyDescent="0.25">
      <c r="A10" s="94" t="s">
        <v>237</v>
      </c>
      <c r="B10" s="94" t="str">
        <f>'Publikime AL'!B10</f>
        <v>29-01-2024</v>
      </c>
      <c r="C10" s="94" t="str">
        <f>'Publikime AL'!C10</f>
        <v>30-01-2024</v>
      </c>
      <c r="D10" s="94" t="str">
        <f>'Publikime AL'!D10</f>
        <v>31-01-2024</v>
      </c>
      <c r="E10" s="94" t="str">
        <f>'Publikime AL'!E10</f>
        <v>01-02-2024</v>
      </c>
      <c r="F10" s="94" t="str">
        <f>'Publikime AL'!F10</f>
        <v>02-02-2024</v>
      </c>
      <c r="G10" s="94" t="str">
        <f>'Publikime AL'!G10</f>
        <v>03-02-2024</v>
      </c>
      <c r="H10" s="94" t="str">
        <f>'Publikime AL'!H10</f>
        <v>04-02-2024</v>
      </c>
      <c r="I10" s="35"/>
    </row>
    <row r="11" spans="1:10" x14ac:dyDescent="0.25">
      <c r="A11" s="95" t="s">
        <v>28</v>
      </c>
      <c r="B11" s="94">
        <f>Table1[[#This Row],[0.1.1900]]</f>
        <v>500</v>
      </c>
      <c r="C11" s="94">
        <f>Table1[[#This Row],[10-27-2020]]</f>
        <v>500</v>
      </c>
      <c r="D11" s="94">
        <f>Table1[[#This Row],[10-28-2020]]</f>
        <v>500</v>
      </c>
      <c r="E11" s="94">
        <f>Table1[[#This Row],[10-29-2020]]</f>
        <v>500</v>
      </c>
      <c r="F11" s="94">
        <f>Table1[[#This Row],[10-30-2020]]</f>
        <v>500</v>
      </c>
      <c r="G11" s="94">
        <f>Table1[[#This Row],[10-31-2020]]</f>
        <v>500</v>
      </c>
      <c r="H11" s="94">
        <f>Table1[[#This Row],[11-1-2020]]</f>
        <v>500</v>
      </c>
      <c r="I11" s="35"/>
    </row>
    <row r="12" spans="1:10" x14ac:dyDescent="0.25">
      <c r="A12" s="95" t="s">
        <v>29</v>
      </c>
      <c r="B12" s="94">
        <f>Table1[[#This Row],[0.1.1900]]</f>
        <v>1250</v>
      </c>
      <c r="C12" s="94">
        <f>Table1[[#This Row],[10-27-2020]]</f>
        <v>1250</v>
      </c>
      <c r="D12" s="94">
        <f>Table1[[#This Row],[10-28-2020]]</f>
        <v>1250</v>
      </c>
      <c r="E12" s="94">
        <f>Table1[[#This Row],[10-29-2020]]</f>
        <v>1250</v>
      </c>
      <c r="F12" s="94">
        <f>Table1[[#This Row],[10-30-2020]]</f>
        <v>1250</v>
      </c>
      <c r="G12" s="94">
        <f>Table1[[#This Row],[10-31-2020]]</f>
        <v>1250</v>
      </c>
      <c r="H12" s="94">
        <f>Table1[[#This Row],[11-1-2020]]</f>
        <v>1250</v>
      </c>
      <c r="I12" s="35"/>
    </row>
    <row r="13" spans="1:10" x14ac:dyDescent="0.25">
      <c r="A13" s="96"/>
      <c r="B13" s="94"/>
      <c r="C13" s="94"/>
      <c r="D13" s="94"/>
      <c r="E13" s="94"/>
      <c r="F13" s="94"/>
      <c r="G13" s="94"/>
      <c r="H13" s="94"/>
      <c r="I13" s="35"/>
    </row>
    <row r="14" spans="1:10" ht="15.75" thickBot="1" x14ac:dyDescent="0.3">
      <c r="A14" s="1"/>
      <c r="I14" s="35"/>
    </row>
    <row r="15" spans="1:10" ht="15.75" customHeight="1" thickBot="1" x14ac:dyDescent="0.3">
      <c r="A15" s="50" t="s">
        <v>238</v>
      </c>
      <c r="B15" s="211" t="s">
        <v>239</v>
      </c>
      <c r="C15" s="212"/>
      <c r="D15" s="212"/>
      <c r="E15" s="212"/>
      <c r="F15" s="212"/>
      <c r="G15" s="213"/>
      <c r="H15" s="214" t="s">
        <v>26</v>
      </c>
      <c r="I15" s="215"/>
    </row>
    <row r="16" spans="1:10" x14ac:dyDescent="0.25">
      <c r="A16" s="1"/>
      <c r="I16" s="35"/>
    </row>
    <row r="17" spans="1:9" x14ac:dyDescent="0.25">
      <c r="A17" s="1"/>
      <c r="C17" s="94" t="s">
        <v>241</v>
      </c>
      <c r="D17" s="94">
        <f>'[1]Publikime AL'!D40</f>
        <v>1</v>
      </c>
      <c r="E17" s="94">
        <f>'[1]Publikime AL'!E40</f>
        <v>2</v>
      </c>
      <c r="F17" s="94">
        <f>'[1]Publikime AL'!F40</f>
        <v>3</v>
      </c>
      <c r="G17" s="94">
        <f>'[1]Publikime AL'!G40</f>
        <v>4</v>
      </c>
      <c r="I17" s="35"/>
    </row>
    <row r="18" spans="1:9" x14ac:dyDescent="0.25">
      <c r="A18" s="1"/>
      <c r="C18" s="6" t="s">
        <v>28</v>
      </c>
      <c r="D18" s="94">
        <f>'Publikime AL'!D41</f>
        <v>500</v>
      </c>
      <c r="E18" s="94">
        <f>'Publikime AL'!E41</f>
        <v>500</v>
      </c>
      <c r="F18" s="94">
        <f>'Publikime AL'!F41</f>
        <v>500</v>
      </c>
      <c r="G18" s="94">
        <f>'Publikime AL'!G41</f>
        <v>500</v>
      </c>
      <c r="I18" s="35"/>
    </row>
    <row r="19" spans="1:9" x14ac:dyDescent="0.25">
      <c r="A19" s="1"/>
      <c r="C19" s="6" t="s">
        <v>29</v>
      </c>
      <c r="D19" s="94">
        <f>'Publikime AL'!D42</f>
        <v>1250</v>
      </c>
      <c r="E19" s="94">
        <f>'Publikime AL'!E42</f>
        <v>1250</v>
      </c>
      <c r="F19" s="94">
        <f>'Publikime AL'!F42</f>
        <v>1250</v>
      </c>
      <c r="G19" s="94">
        <f>'Publikime AL'!G42</f>
        <v>1250</v>
      </c>
      <c r="I19" s="35"/>
    </row>
    <row r="20" spans="1:9" x14ac:dyDescent="0.25">
      <c r="A20" s="1"/>
      <c r="C20" s="10"/>
      <c r="D20" s="94"/>
      <c r="E20" s="94"/>
      <c r="F20" s="94"/>
      <c r="G20" s="94"/>
      <c r="I20" s="35"/>
    </row>
    <row r="21" spans="1:9" ht="15.75" thickBot="1" x14ac:dyDescent="0.3">
      <c r="A21" s="1"/>
      <c r="I21" s="35"/>
    </row>
    <row r="22" spans="1:9" ht="15.75" customHeight="1" thickBot="1" x14ac:dyDescent="0.3">
      <c r="A22" s="50" t="s">
        <v>240</v>
      </c>
      <c r="B22" s="211" t="s">
        <v>239</v>
      </c>
      <c r="C22" s="212"/>
      <c r="D22" s="212"/>
      <c r="E22" s="212"/>
      <c r="F22" s="212"/>
      <c r="G22" s="213"/>
      <c r="H22" s="214" t="s">
        <v>26</v>
      </c>
      <c r="I22" s="215"/>
    </row>
    <row r="23" spans="1:9" x14ac:dyDescent="0.25">
      <c r="A23" s="1"/>
      <c r="B23" s="38"/>
      <c r="C23" s="38"/>
      <c r="D23" s="38"/>
      <c r="E23" s="38"/>
      <c r="F23" s="38"/>
      <c r="G23" s="38"/>
      <c r="I23" s="35"/>
    </row>
    <row r="24" spans="1:9" x14ac:dyDescent="0.25">
      <c r="A24" s="1"/>
      <c r="C24" s="216">
        <f>YEAR(B2)</f>
        <v>2024</v>
      </c>
      <c r="D24" s="217"/>
      <c r="E24" s="218"/>
      <c r="F24" s="148"/>
      <c r="I24" s="35"/>
    </row>
    <row r="25" spans="1:9" x14ac:dyDescent="0.25">
      <c r="A25" s="1"/>
      <c r="C25" s="12" t="s">
        <v>241</v>
      </c>
      <c r="D25" s="8" t="s">
        <v>28</v>
      </c>
      <c r="E25" s="8" t="s">
        <v>29</v>
      </c>
      <c r="G25" s="34"/>
      <c r="I25" s="63"/>
    </row>
    <row r="26" spans="1:9" x14ac:dyDescent="0.25">
      <c r="A26" s="1"/>
      <c r="C26" s="6">
        <v>1</v>
      </c>
      <c r="D26" s="117">
        <f>'Publikime AL'!D72</f>
        <v>550</v>
      </c>
      <c r="E26" s="117">
        <f>'Publikime AL'!E72</f>
        <v>1300</v>
      </c>
      <c r="G26" s="34"/>
      <c r="I26" s="63"/>
    </row>
    <row r="27" spans="1:9" x14ac:dyDescent="0.25">
      <c r="A27" s="1"/>
      <c r="C27" s="6">
        <v>2</v>
      </c>
      <c r="D27" s="117">
        <f>'Publikime AL'!D73</f>
        <v>550</v>
      </c>
      <c r="E27" s="117">
        <f>'Publikime AL'!E73</f>
        <v>1350</v>
      </c>
      <c r="G27" s="34"/>
      <c r="I27" s="63"/>
    </row>
    <row r="28" spans="1:9" x14ac:dyDescent="0.25">
      <c r="A28" s="1"/>
      <c r="C28" s="6">
        <v>3</v>
      </c>
      <c r="D28" s="117">
        <f>'Publikime AL'!D74</f>
        <v>550</v>
      </c>
      <c r="E28" s="117">
        <f>'Publikime AL'!E74</f>
        <v>1450</v>
      </c>
      <c r="G28" s="34"/>
      <c r="I28" s="63"/>
    </row>
    <row r="29" spans="1:9" x14ac:dyDescent="0.25">
      <c r="A29" s="1"/>
      <c r="C29" s="6">
        <v>4</v>
      </c>
      <c r="D29" s="117">
        <f>'Publikime AL'!D75</f>
        <v>600</v>
      </c>
      <c r="E29" s="117">
        <f>'Publikime AL'!E75</f>
        <v>1600</v>
      </c>
      <c r="G29" s="34"/>
      <c r="I29" s="63"/>
    </row>
    <row r="30" spans="1:9" x14ac:dyDescent="0.25">
      <c r="A30" s="1"/>
      <c r="C30" s="6">
        <v>5</v>
      </c>
      <c r="D30" s="117">
        <f>'Publikime AL'!D76</f>
        <v>600</v>
      </c>
      <c r="E30" s="117">
        <f>'Publikime AL'!E76</f>
        <v>1650</v>
      </c>
      <c r="G30" s="34"/>
      <c r="I30" s="63"/>
    </row>
    <row r="31" spans="1:9" x14ac:dyDescent="0.25">
      <c r="A31" s="1"/>
      <c r="C31" s="6">
        <f t="shared" ref="C31:C77" si="0">C30+1</f>
        <v>6</v>
      </c>
      <c r="D31" s="117">
        <f>'Publikime AL'!D77</f>
        <v>550</v>
      </c>
      <c r="E31" s="117">
        <f>'Publikime AL'!E77</f>
        <v>1500</v>
      </c>
      <c r="G31" s="34"/>
      <c r="I31" s="63"/>
    </row>
    <row r="32" spans="1:9" x14ac:dyDescent="0.25">
      <c r="A32" s="1"/>
      <c r="C32" s="6">
        <f t="shared" si="0"/>
        <v>7</v>
      </c>
      <c r="D32" s="117">
        <f>'Publikime AL'!D78</f>
        <v>550</v>
      </c>
      <c r="E32" s="117">
        <f>'Publikime AL'!E78</f>
        <v>1450</v>
      </c>
      <c r="G32" s="34"/>
      <c r="I32" s="63"/>
    </row>
    <row r="33" spans="1:9" x14ac:dyDescent="0.25">
      <c r="A33" s="1"/>
      <c r="C33" s="6">
        <f t="shared" si="0"/>
        <v>8</v>
      </c>
      <c r="D33" s="117">
        <f>'Publikime AL'!D79</f>
        <v>550</v>
      </c>
      <c r="E33" s="117">
        <f>'Publikime AL'!E79</f>
        <v>1400</v>
      </c>
      <c r="G33" s="34"/>
      <c r="I33" s="63"/>
    </row>
    <row r="34" spans="1:9" x14ac:dyDescent="0.25">
      <c r="A34" s="1"/>
      <c r="C34" s="6">
        <f t="shared" si="0"/>
        <v>9</v>
      </c>
      <c r="D34" s="117">
        <f>'Publikime AL'!D80</f>
        <v>550</v>
      </c>
      <c r="E34" s="117">
        <f>'Publikime AL'!E80</f>
        <v>1300</v>
      </c>
      <c r="G34" s="34"/>
      <c r="I34" s="63"/>
    </row>
    <row r="35" spans="1:9" x14ac:dyDescent="0.25">
      <c r="A35" s="1"/>
      <c r="C35" s="6">
        <f t="shared" si="0"/>
        <v>10</v>
      </c>
      <c r="D35" s="117">
        <f>'Publikime AL'!D81</f>
        <v>550</v>
      </c>
      <c r="E35" s="117">
        <f>'Publikime AL'!E81</f>
        <v>1250</v>
      </c>
      <c r="G35" s="34"/>
      <c r="I35" s="63"/>
    </row>
    <row r="36" spans="1:9" x14ac:dyDescent="0.25">
      <c r="A36" s="1"/>
      <c r="C36" s="6">
        <f t="shared" si="0"/>
        <v>11</v>
      </c>
      <c r="D36" s="117">
        <f>'Publikime AL'!D82</f>
        <v>550</v>
      </c>
      <c r="E36" s="117">
        <f>'Publikime AL'!E82</f>
        <v>1250</v>
      </c>
      <c r="G36" s="34"/>
      <c r="I36" s="63"/>
    </row>
    <row r="37" spans="1:9" x14ac:dyDescent="0.25">
      <c r="A37" s="1"/>
      <c r="C37" s="6">
        <f t="shared" si="0"/>
        <v>12</v>
      </c>
      <c r="D37" s="117">
        <f>'Publikime AL'!D83</f>
        <v>550</v>
      </c>
      <c r="E37" s="117">
        <f>'Publikime AL'!E83</f>
        <v>1250</v>
      </c>
      <c r="G37" s="34"/>
      <c r="I37" s="63"/>
    </row>
    <row r="38" spans="1:9" ht="15.75" customHeight="1" x14ac:dyDescent="0.25">
      <c r="A38" s="1"/>
      <c r="C38" s="6">
        <f t="shared" si="0"/>
        <v>13</v>
      </c>
      <c r="D38" s="117">
        <f>'Publikime AL'!D84</f>
        <v>550</v>
      </c>
      <c r="E38" s="117">
        <f>'Publikime AL'!E84</f>
        <v>1200</v>
      </c>
      <c r="G38" s="34"/>
      <c r="I38" s="63"/>
    </row>
    <row r="39" spans="1:9" x14ac:dyDescent="0.25">
      <c r="A39" s="1"/>
      <c r="C39" s="6">
        <f t="shared" si="0"/>
        <v>14</v>
      </c>
      <c r="D39" s="117">
        <f>'Publikime AL'!D85</f>
        <v>550</v>
      </c>
      <c r="E39" s="117">
        <f>'Publikime AL'!E85</f>
        <v>1200</v>
      </c>
      <c r="G39" s="34"/>
      <c r="I39" s="63"/>
    </row>
    <row r="40" spans="1:9" x14ac:dyDescent="0.25">
      <c r="A40" s="1"/>
      <c r="C40" s="6">
        <f t="shared" si="0"/>
        <v>15</v>
      </c>
      <c r="D40" s="117">
        <f>'Publikime AL'!D86</f>
        <v>550</v>
      </c>
      <c r="E40" s="117">
        <f>'Publikime AL'!E86</f>
        <v>1150</v>
      </c>
      <c r="G40" s="34"/>
      <c r="I40" s="63"/>
    </row>
    <row r="41" spans="1:9" x14ac:dyDescent="0.25">
      <c r="A41" s="1"/>
      <c r="C41" s="6">
        <f t="shared" si="0"/>
        <v>16</v>
      </c>
      <c r="D41" s="117">
        <f>'Publikime AL'!D87</f>
        <v>550</v>
      </c>
      <c r="E41" s="117">
        <f>'Publikime AL'!E87</f>
        <v>1100</v>
      </c>
      <c r="G41" s="34"/>
      <c r="I41" s="63"/>
    </row>
    <row r="42" spans="1:9" x14ac:dyDescent="0.25">
      <c r="A42" s="1"/>
      <c r="C42" s="6">
        <f t="shared" si="0"/>
        <v>17</v>
      </c>
      <c r="D42" s="117">
        <f>'Publikime AL'!D88</f>
        <v>550</v>
      </c>
      <c r="E42" s="117">
        <f>'Publikime AL'!E88</f>
        <v>1100</v>
      </c>
      <c r="G42" s="34"/>
      <c r="I42" s="63"/>
    </row>
    <row r="43" spans="1:9" x14ac:dyDescent="0.25">
      <c r="A43" s="1"/>
      <c r="C43" s="6">
        <f t="shared" si="0"/>
        <v>18</v>
      </c>
      <c r="D43" s="117">
        <f>'Publikime AL'!D89</f>
        <v>550</v>
      </c>
      <c r="E43" s="117">
        <f>'Publikime AL'!E89</f>
        <v>1050</v>
      </c>
      <c r="G43" s="34"/>
      <c r="I43" s="63"/>
    </row>
    <row r="44" spans="1:9" x14ac:dyDescent="0.25">
      <c r="A44" s="1"/>
      <c r="C44" s="6">
        <f t="shared" si="0"/>
        <v>19</v>
      </c>
      <c r="D44" s="117">
        <f>'Publikime AL'!D90</f>
        <v>550</v>
      </c>
      <c r="E44" s="117">
        <f>'Publikime AL'!E90</f>
        <v>1050</v>
      </c>
      <c r="G44" s="34"/>
      <c r="I44" s="63"/>
    </row>
    <row r="45" spans="1:9" x14ac:dyDescent="0.25">
      <c r="A45" s="1"/>
      <c r="C45" s="6">
        <f t="shared" si="0"/>
        <v>20</v>
      </c>
      <c r="D45" s="117">
        <f>'Publikime AL'!D91</f>
        <v>510</v>
      </c>
      <c r="E45" s="117">
        <f>'Publikime AL'!E91</f>
        <v>1000</v>
      </c>
      <c r="G45" s="34"/>
      <c r="I45" s="63"/>
    </row>
    <row r="46" spans="1:9" x14ac:dyDescent="0.25">
      <c r="A46" s="1"/>
      <c r="C46" s="6">
        <f t="shared" si="0"/>
        <v>21</v>
      </c>
      <c r="D46" s="117">
        <f>'Publikime AL'!D92</f>
        <v>510</v>
      </c>
      <c r="E46" s="117">
        <f>'Publikime AL'!E92</f>
        <v>1000</v>
      </c>
      <c r="G46" s="34"/>
      <c r="I46" s="63"/>
    </row>
    <row r="47" spans="1:9" x14ac:dyDescent="0.25">
      <c r="A47" s="1"/>
      <c r="C47" s="6">
        <f t="shared" si="0"/>
        <v>22</v>
      </c>
      <c r="D47" s="117">
        <f>'Publikime AL'!D93</f>
        <v>550</v>
      </c>
      <c r="E47" s="117">
        <f>'Publikime AL'!E93</f>
        <v>1050</v>
      </c>
      <c r="G47" s="34"/>
      <c r="I47" s="63"/>
    </row>
    <row r="48" spans="1:9" x14ac:dyDescent="0.25">
      <c r="A48" s="1"/>
      <c r="C48" s="6">
        <f t="shared" si="0"/>
        <v>23</v>
      </c>
      <c r="D48" s="117">
        <f>'Publikime AL'!D94</f>
        <v>510</v>
      </c>
      <c r="E48" s="117">
        <f>'Publikime AL'!E94</f>
        <v>990</v>
      </c>
      <c r="G48" s="34"/>
      <c r="I48" s="63"/>
    </row>
    <row r="49" spans="1:9" x14ac:dyDescent="0.25">
      <c r="A49" s="1"/>
      <c r="C49" s="6">
        <f t="shared" si="0"/>
        <v>24</v>
      </c>
      <c r="D49" s="117">
        <f>'Publikime AL'!D95</f>
        <v>550</v>
      </c>
      <c r="E49" s="117">
        <f>'Publikime AL'!E95</f>
        <v>1100</v>
      </c>
      <c r="G49" s="34"/>
      <c r="I49" s="63"/>
    </row>
    <row r="50" spans="1:9" x14ac:dyDescent="0.25">
      <c r="A50" s="1"/>
      <c r="C50" s="6">
        <f t="shared" si="0"/>
        <v>25</v>
      </c>
      <c r="D50" s="117">
        <f>'Publikime AL'!D96</f>
        <v>550</v>
      </c>
      <c r="E50" s="117">
        <f>'Publikime AL'!E96</f>
        <v>1100</v>
      </c>
      <c r="G50" s="34"/>
      <c r="I50" s="63"/>
    </row>
    <row r="51" spans="1:9" x14ac:dyDescent="0.25">
      <c r="A51" s="1"/>
      <c r="C51" s="6">
        <f t="shared" si="0"/>
        <v>26</v>
      </c>
      <c r="D51" s="117">
        <f>'Publikime AL'!D97</f>
        <v>600</v>
      </c>
      <c r="E51" s="117">
        <f>'Publikime AL'!E97</f>
        <v>1150</v>
      </c>
      <c r="G51" s="34"/>
      <c r="I51" s="63"/>
    </row>
    <row r="52" spans="1:9" x14ac:dyDescent="0.25">
      <c r="A52" s="1"/>
      <c r="C52" s="6">
        <f t="shared" si="0"/>
        <v>27</v>
      </c>
      <c r="D52" s="117">
        <f>'Publikime AL'!D98</f>
        <v>600</v>
      </c>
      <c r="E52" s="117">
        <f>'Publikime AL'!E98</f>
        <v>1150</v>
      </c>
      <c r="G52" s="34"/>
      <c r="I52" s="63"/>
    </row>
    <row r="53" spans="1:9" x14ac:dyDescent="0.25">
      <c r="A53" s="1"/>
      <c r="C53" s="6">
        <f t="shared" si="0"/>
        <v>28</v>
      </c>
      <c r="D53" s="117">
        <f>'Publikime AL'!D99</f>
        <v>600</v>
      </c>
      <c r="E53" s="117">
        <f>'Publikime AL'!E99</f>
        <v>1200</v>
      </c>
      <c r="G53" s="34"/>
      <c r="I53" s="63"/>
    </row>
    <row r="54" spans="1:9" x14ac:dyDescent="0.25">
      <c r="A54" s="1"/>
      <c r="C54" s="6">
        <f t="shared" si="0"/>
        <v>29</v>
      </c>
      <c r="D54" s="117">
        <f>'Publikime AL'!D100</f>
        <v>600</v>
      </c>
      <c r="E54" s="117">
        <f>'Publikime AL'!E100</f>
        <v>1200</v>
      </c>
      <c r="G54" s="34"/>
      <c r="I54" s="63"/>
    </row>
    <row r="55" spans="1:9" x14ac:dyDescent="0.25">
      <c r="A55" s="1"/>
      <c r="C55" s="6">
        <f t="shared" si="0"/>
        <v>30</v>
      </c>
      <c r="D55" s="117">
        <f>'Publikime AL'!D101</f>
        <v>600</v>
      </c>
      <c r="E55" s="117">
        <f>'Publikime AL'!E101</f>
        <v>1200</v>
      </c>
      <c r="G55" s="34"/>
      <c r="I55" s="63"/>
    </row>
    <row r="56" spans="1:9" x14ac:dyDescent="0.25">
      <c r="A56" s="1"/>
      <c r="C56" s="6">
        <f t="shared" si="0"/>
        <v>31</v>
      </c>
      <c r="D56" s="117">
        <f>'Publikime AL'!D102</f>
        <v>650</v>
      </c>
      <c r="E56" s="117">
        <f>'Publikime AL'!E102</f>
        <v>1200</v>
      </c>
      <c r="G56" s="34"/>
      <c r="I56" s="63"/>
    </row>
    <row r="57" spans="1:9" x14ac:dyDescent="0.25">
      <c r="A57" s="1"/>
      <c r="C57" s="6">
        <f t="shared" si="0"/>
        <v>32</v>
      </c>
      <c r="D57" s="117">
        <f>'Publikime AL'!D103</f>
        <v>650</v>
      </c>
      <c r="E57" s="117">
        <f>'Publikime AL'!E103</f>
        <v>1200</v>
      </c>
      <c r="G57" s="34"/>
      <c r="I57" s="63"/>
    </row>
    <row r="58" spans="1:9" x14ac:dyDescent="0.25">
      <c r="A58" s="1"/>
      <c r="C58" s="6">
        <f t="shared" si="0"/>
        <v>33</v>
      </c>
      <c r="D58" s="117">
        <f>'Publikime AL'!D104</f>
        <v>630</v>
      </c>
      <c r="E58" s="117">
        <f>'Publikime AL'!E104</f>
        <v>1200</v>
      </c>
      <c r="G58" s="34"/>
      <c r="I58" s="63"/>
    </row>
    <row r="59" spans="1:9" x14ac:dyDescent="0.25">
      <c r="A59" s="1"/>
      <c r="C59" s="6">
        <f t="shared" si="0"/>
        <v>34</v>
      </c>
      <c r="D59" s="117">
        <f>'Publikime AL'!D105</f>
        <v>550</v>
      </c>
      <c r="E59" s="117">
        <f>'Publikime AL'!E105</f>
        <v>1100</v>
      </c>
      <c r="G59" s="34"/>
      <c r="I59" s="63"/>
    </row>
    <row r="60" spans="1:9" x14ac:dyDescent="0.25">
      <c r="A60" s="1"/>
      <c r="C60" s="6">
        <f t="shared" si="0"/>
        <v>35</v>
      </c>
      <c r="D60" s="117">
        <f>'Publikime AL'!D106</f>
        <v>550</v>
      </c>
      <c r="E60" s="117">
        <f>'Publikime AL'!E106</f>
        <v>1050</v>
      </c>
      <c r="G60" s="34"/>
      <c r="I60" s="63"/>
    </row>
    <row r="61" spans="1:9" x14ac:dyDescent="0.25">
      <c r="A61" s="1"/>
      <c r="C61" s="6">
        <f t="shared" si="0"/>
        <v>36</v>
      </c>
      <c r="D61" s="117">
        <f>'Publikime AL'!D107</f>
        <v>510</v>
      </c>
      <c r="E61" s="117">
        <f>'Publikime AL'!E107</f>
        <v>1000</v>
      </c>
      <c r="G61" s="34"/>
      <c r="I61" s="63"/>
    </row>
    <row r="62" spans="1:9" x14ac:dyDescent="0.25">
      <c r="A62" s="1"/>
      <c r="C62" s="6">
        <f t="shared" si="0"/>
        <v>37</v>
      </c>
      <c r="D62" s="117">
        <f>'Publikime AL'!D108</f>
        <v>550</v>
      </c>
      <c r="E62" s="117">
        <f>'Publikime AL'!E108</f>
        <v>1050</v>
      </c>
      <c r="G62" s="34"/>
      <c r="I62" s="63"/>
    </row>
    <row r="63" spans="1:9" x14ac:dyDescent="0.25">
      <c r="A63" s="1"/>
      <c r="C63" s="6">
        <f t="shared" si="0"/>
        <v>38</v>
      </c>
      <c r="D63" s="117">
        <f>'Publikime AL'!D109</f>
        <v>550</v>
      </c>
      <c r="E63" s="117">
        <f>'Publikime AL'!E109</f>
        <v>1100</v>
      </c>
      <c r="G63" s="34"/>
      <c r="I63" s="63"/>
    </row>
    <row r="64" spans="1:9" x14ac:dyDescent="0.25">
      <c r="A64" s="1"/>
      <c r="C64" s="6">
        <f t="shared" si="0"/>
        <v>39</v>
      </c>
      <c r="D64" s="117">
        <f>'Publikime AL'!D110</f>
        <v>510</v>
      </c>
      <c r="E64" s="117">
        <f>'Publikime AL'!E110</f>
        <v>1050</v>
      </c>
      <c r="G64" s="34"/>
      <c r="I64" s="63"/>
    </row>
    <row r="65" spans="1:9" x14ac:dyDescent="0.25">
      <c r="A65" s="1"/>
      <c r="C65" s="6">
        <f t="shared" si="0"/>
        <v>40</v>
      </c>
      <c r="D65" s="117">
        <f>'Publikime AL'!D111</f>
        <v>550</v>
      </c>
      <c r="E65" s="117">
        <f>'Publikime AL'!E111</f>
        <v>1100</v>
      </c>
      <c r="G65" s="34"/>
      <c r="I65" s="63"/>
    </row>
    <row r="66" spans="1:9" x14ac:dyDescent="0.25">
      <c r="A66" s="1"/>
      <c r="C66" s="6">
        <f t="shared" si="0"/>
        <v>41</v>
      </c>
      <c r="D66" s="117">
        <f>'Publikime AL'!D112</f>
        <v>550</v>
      </c>
      <c r="E66" s="117">
        <f>'Publikime AL'!E112</f>
        <v>1100</v>
      </c>
      <c r="G66" s="34"/>
      <c r="I66" s="63"/>
    </row>
    <row r="67" spans="1:9" x14ac:dyDescent="0.25">
      <c r="A67" s="1"/>
      <c r="C67" s="6">
        <f t="shared" si="0"/>
        <v>42</v>
      </c>
      <c r="D67" s="117">
        <f>'Publikime AL'!D113</f>
        <v>550</v>
      </c>
      <c r="E67" s="117">
        <f>'Publikime AL'!E113</f>
        <v>1100</v>
      </c>
      <c r="G67" s="34"/>
      <c r="I67" s="63"/>
    </row>
    <row r="68" spans="1:9" ht="15.75" customHeight="1" x14ac:dyDescent="0.25">
      <c r="A68" s="1"/>
      <c r="C68" s="6">
        <f t="shared" si="0"/>
        <v>43</v>
      </c>
      <c r="D68" s="117">
        <f>'Publikime AL'!D114</f>
        <v>550</v>
      </c>
      <c r="E68" s="117">
        <f>'Publikime AL'!E114</f>
        <v>1150</v>
      </c>
      <c r="G68" s="34"/>
      <c r="I68" s="63"/>
    </row>
    <row r="69" spans="1:9" x14ac:dyDescent="0.25">
      <c r="A69" s="1"/>
      <c r="C69" s="6">
        <f t="shared" si="0"/>
        <v>44</v>
      </c>
      <c r="D69" s="117">
        <f>'Publikime AL'!D115</f>
        <v>550</v>
      </c>
      <c r="E69" s="117">
        <f>'Publikime AL'!E115</f>
        <v>1200</v>
      </c>
      <c r="G69" s="34"/>
      <c r="I69" s="63"/>
    </row>
    <row r="70" spans="1:9" x14ac:dyDescent="0.25">
      <c r="A70" s="1"/>
      <c r="C70" s="6">
        <f t="shared" si="0"/>
        <v>45</v>
      </c>
      <c r="D70" s="117">
        <f>'Publikime AL'!D116</f>
        <v>550</v>
      </c>
      <c r="E70" s="117">
        <f>'Publikime AL'!E116</f>
        <v>1200</v>
      </c>
      <c r="G70" s="34"/>
      <c r="I70" s="63"/>
    </row>
    <row r="71" spans="1:9" x14ac:dyDescent="0.25">
      <c r="A71" s="1"/>
      <c r="C71" s="6">
        <f t="shared" si="0"/>
        <v>46</v>
      </c>
      <c r="D71" s="117">
        <f>'Publikime AL'!D117</f>
        <v>550</v>
      </c>
      <c r="E71" s="117">
        <f>'Publikime AL'!E117</f>
        <v>1250</v>
      </c>
      <c r="G71" s="34"/>
      <c r="I71" s="63"/>
    </row>
    <row r="72" spans="1:9" x14ac:dyDescent="0.25">
      <c r="A72" s="1"/>
      <c r="C72" s="6">
        <f t="shared" si="0"/>
        <v>47</v>
      </c>
      <c r="D72" s="117">
        <f>'Publikime AL'!D118</f>
        <v>550</v>
      </c>
      <c r="E72" s="117">
        <f>'Publikime AL'!E118</f>
        <v>1300</v>
      </c>
      <c r="G72" s="34"/>
      <c r="I72" s="63"/>
    </row>
    <row r="73" spans="1:9" x14ac:dyDescent="0.25">
      <c r="A73" s="1"/>
      <c r="C73" s="6">
        <f t="shared" si="0"/>
        <v>48</v>
      </c>
      <c r="D73" s="117">
        <f>'Publikime AL'!D119</f>
        <v>550</v>
      </c>
      <c r="E73" s="117">
        <f>'Publikime AL'!E119</f>
        <v>1300</v>
      </c>
      <c r="G73" s="34"/>
      <c r="I73" s="63"/>
    </row>
    <row r="74" spans="1:9" x14ac:dyDescent="0.25">
      <c r="A74" s="1"/>
      <c r="C74" s="6">
        <f t="shared" si="0"/>
        <v>49</v>
      </c>
      <c r="D74" s="117">
        <f>'Publikime AL'!D120</f>
        <v>550</v>
      </c>
      <c r="E74" s="117">
        <f>'Publikime AL'!E120</f>
        <v>1350</v>
      </c>
      <c r="G74" s="34"/>
      <c r="I74" s="63"/>
    </row>
    <row r="75" spans="1:9" x14ac:dyDescent="0.25">
      <c r="A75" s="1"/>
      <c r="C75" s="6">
        <f t="shared" si="0"/>
        <v>50</v>
      </c>
      <c r="D75" s="117">
        <f>'Publikime AL'!D121</f>
        <v>550</v>
      </c>
      <c r="E75" s="117">
        <f>'Publikime AL'!E121</f>
        <v>1400</v>
      </c>
      <c r="G75" s="34"/>
      <c r="I75" s="63"/>
    </row>
    <row r="76" spans="1:9" x14ac:dyDescent="0.25">
      <c r="A76" s="1"/>
      <c r="C76" s="6">
        <f t="shared" si="0"/>
        <v>51</v>
      </c>
      <c r="D76" s="117">
        <f>'Publikime AL'!D122</f>
        <v>550</v>
      </c>
      <c r="E76" s="117">
        <f>'Publikime AL'!E122</f>
        <v>1450</v>
      </c>
      <c r="G76" s="34"/>
      <c r="I76" s="63"/>
    </row>
    <row r="77" spans="1:9" x14ac:dyDescent="0.25">
      <c r="A77" s="1"/>
      <c r="C77" s="10">
        <f t="shared" si="0"/>
        <v>52</v>
      </c>
      <c r="D77" s="117">
        <f>'Publikime AL'!D123</f>
        <v>550</v>
      </c>
      <c r="E77" s="117">
        <f>'Publikime AL'!E123</f>
        <v>1550</v>
      </c>
      <c r="G77" s="34"/>
      <c r="I77" s="63"/>
    </row>
    <row r="78" spans="1:9" ht="15.75" thickBot="1" x14ac:dyDescent="0.3">
      <c r="A78" s="1"/>
      <c r="I78" s="35"/>
    </row>
    <row r="79" spans="1:9" ht="15.75" thickBot="1" x14ac:dyDescent="0.3">
      <c r="A79" s="50" t="s">
        <v>242</v>
      </c>
      <c r="B79" s="211" t="s">
        <v>243</v>
      </c>
      <c r="C79" s="212"/>
      <c r="D79" s="212"/>
      <c r="E79" s="212"/>
      <c r="F79" s="212"/>
      <c r="G79" s="213"/>
      <c r="H79" s="162">
        <f>'[1]Publikime AL'!H154</f>
        <v>1150000</v>
      </c>
      <c r="I79" s="92" t="s">
        <v>26</v>
      </c>
    </row>
    <row r="80" spans="1:9" ht="15.75" thickBot="1" x14ac:dyDescent="0.3">
      <c r="A80" s="1"/>
      <c r="B80" s="38"/>
      <c r="C80" s="38"/>
      <c r="D80" s="38"/>
      <c r="E80" s="38"/>
      <c r="F80" s="38"/>
      <c r="G80" s="38"/>
      <c r="I80" s="35"/>
    </row>
    <row r="81" spans="1:9" ht="15.75" customHeight="1" thickBot="1" x14ac:dyDescent="0.3">
      <c r="A81" s="211" t="s">
        <v>244</v>
      </c>
      <c r="B81" s="212"/>
      <c r="C81" s="212"/>
      <c r="D81" s="212"/>
      <c r="E81" s="212"/>
      <c r="F81" s="212"/>
      <c r="G81" s="212"/>
      <c r="H81" s="213"/>
      <c r="I81" s="92" t="s">
        <v>26</v>
      </c>
    </row>
    <row r="82" spans="1:9" ht="15.75" customHeight="1" x14ac:dyDescent="0.25">
      <c r="A82" s="106"/>
      <c r="B82" s="38"/>
      <c r="C82" s="38"/>
      <c r="D82" s="38"/>
      <c r="E82" s="38"/>
      <c r="F82" s="38"/>
      <c r="G82" s="38"/>
      <c r="H82" s="38"/>
      <c r="I82" s="35"/>
    </row>
    <row r="83" spans="1:9" x14ac:dyDescent="0.25">
      <c r="A83" s="1"/>
      <c r="B83" s="38"/>
      <c r="C83" s="222">
        <f>B2-DAY(2)</f>
        <v>45321</v>
      </c>
      <c r="D83" s="223"/>
      <c r="E83" s="223"/>
      <c r="F83" s="224"/>
      <c r="G83" s="38"/>
      <c r="I83" s="35"/>
    </row>
    <row r="84" spans="1:9" x14ac:dyDescent="0.25">
      <c r="A84" s="1"/>
      <c r="B84" s="38"/>
      <c r="C84" s="101" t="s">
        <v>245</v>
      </c>
      <c r="D84" s="102" t="s">
        <v>246</v>
      </c>
      <c r="E84" s="102" t="s">
        <v>247</v>
      </c>
      <c r="F84" s="103" t="s">
        <v>248</v>
      </c>
      <c r="G84" s="38"/>
      <c r="I84" s="35"/>
    </row>
    <row r="85" spans="1:9" x14ac:dyDescent="0.25">
      <c r="A85" s="1"/>
      <c r="B85" s="38"/>
      <c r="C85" s="99">
        <v>1</v>
      </c>
      <c r="D85" s="104">
        <f>'Publikime AL'!D160</f>
        <v>795.40149237999981</v>
      </c>
      <c r="E85" s="104">
        <f>'Publikime AL'!E160</f>
        <v>99.902347030000016</v>
      </c>
      <c r="F85" s="104">
        <f>'Publikime AL'!F160</f>
        <v>695.49914534999982</v>
      </c>
      <c r="G85" s="38"/>
      <c r="I85" s="35"/>
    </row>
    <row r="86" spans="1:9" x14ac:dyDescent="0.25">
      <c r="A86" s="1"/>
      <c r="B86" s="38"/>
      <c r="C86" s="99">
        <v>2</v>
      </c>
      <c r="D86" s="104">
        <f>'Publikime AL'!D161</f>
        <v>708.32696866000003</v>
      </c>
      <c r="E86" s="104">
        <f>'Publikime AL'!E161</f>
        <v>89.248855129999981</v>
      </c>
      <c r="F86" s="104">
        <f>'Publikime AL'!F161</f>
        <v>619.07811353000011</v>
      </c>
      <c r="G86" s="38"/>
      <c r="I86" s="35"/>
    </row>
    <row r="87" spans="1:9" x14ac:dyDescent="0.25">
      <c r="A87" s="1"/>
      <c r="B87" s="38"/>
      <c r="C87" s="99">
        <v>3</v>
      </c>
      <c r="D87" s="104">
        <f>'Publikime AL'!D162</f>
        <v>658.72094977999984</v>
      </c>
      <c r="E87" s="104">
        <f>'Publikime AL'!E162</f>
        <v>80.231415909999981</v>
      </c>
      <c r="F87" s="104">
        <f>'Publikime AL'!F162</f>
        <v>578.48953386999983</v>
      </c>
      <c r="G87" s="38"/>
      <c r="I87" s="35"/>
    </row>
    <row r="88" spans="1:9" x14ac:dyDescent="0.25">
      <c r="A88" s="1"/>
      <c r="B88" s="38"/>
      <c r="C88" s="99">
        <v>4</v>
      </c>
      <c r="D88" s="104">
        <f>'Publikime AL'!D163</f>
        <v>652.36369307999962</v>
      </c>
      <c r="E88" s="104">
        <f>'Publikime AL'!E163</f>
        <v>82.720741049999972</v>
      </c>
      <c r="F88" s="104">
        <f>'Publikime AL'!F163</f>
        <v>569.64295202999961</v>
      </c>
      <c r="G88" s="38"/>
      <c r="I88" s="35"/>
    </row>
    <row r="89" spans="1:9" x14ac:dyDescent="0.25">
      <c r="A89" s="1"/>
      <c r="B89" s="38"/>
      <c r="C89" s="99">
        <v>5</v>
      </c>
      <c r="D89" s="104">
        <f>'Publikime AL'!D164</f>
        <v>654.7590002999998</v>
      </c>
      <c r="E89" s="104">
        <f>'Publikime AL'!E164</f>
        <v>82.086882529999997</v>
      </c>
      <c r="F89" s="104">
        <f>'Publikime AL'!F164</f>
        <v>572.67211776999977</v>
      </c>
      <c r="G89" s="38"/>
      <c r="I89" s="35"/>
    </row>
    <row r="90" spans="1:9" x14ac:dyDescent="0.25">
      <c r="A90" s="1"/>
      <c r="B90" s="38"/>
      <c r="C90" s="99">
        <v>6</v>
      </c>
      <c r="D90" s="104">
        <f>'Publikime AL'!D165</f>
        <v>733.46108318999961</v>
      </c>
      <c r="E90" s="104">
        <f>'Publikime AL'!E165</f>
        <v>83.736921489999958</v>
      </c>
      <c r="F90" s="104">
        <f>'Publikime AL'!F165</f>
        <v>649.72416169999963</v>
      </c>
      <c r="G90" s="38"/>
      <c r="I90" s="35"/>
    </row>
    <row r="91" spans="1:9" x14ac:dyDescent="0.25">
      <c r="A91" s="1"/>
      <c r="B91" s="38"/>
      <c r="C91" s="99">
        <v>7</v>
      </c>
      <c r="D91" s="104">
        <f>'Publikime AL'!D166</f>
        <v>1095.1388300999997</v>
      </c>
      <c r="E91" s="104">
        <f>'Publikime AL'!E166</f>
        <v>224.59860129999998</v>
      </c>
      <c r="F91" s="104">
        <f>'Publikime AL'!F166</f>
        <v>870.5402287999998</v>
      </c>
      <c r="G91" s="38"/>
      <c r="I91" s="35"/>
    </row>
    <row r="92" spans="1:9" x14ac:dyDescent="0.25">
      <c r="A92" s="1"/>
      <c r="B92" s="38"/>
      <c r="C92" s="99">
        <v>8</v>
      </c>
      <c r="D92" s="104">
        <f>'Publikime AL'!D167</f>
        <v>1434.6878405299997</v>
      </c>
      <c r="E92" s="104">
        <f>'Publikime AL'!E167</f>
        <v>253.26679885999999</v>
      </c>
      <c r="F92" s="104">
        <f>'Publikime AL'!F167</f>
        <v>1181.4210416699998</v>
      </c>
      <c r="G92" s="38"/>
      <c r="I92" s="35"/>
    </row>
    <row r="93" spans="1:9" x14ac:dyDescent="0.25">
      <c r="A93" s="1"/>
      <c r="B93" s="38"/>
      <c r="C93" s="99">
        <v>9</v>
      </c>
      <c r="D93" s="104">
        <f>'Publikime AL'!D168</f>
        <v>1529.3147928100007</v>
      </c>
      <c r="E93" s="104">
        <f>'Publikime AL'!E168</f>
        <v>269.84328700999998</v>
      </c>
      <c r="F93" s="104">
        <f>'Publikime AL'!F168</f>
        <v>1259.4715058000006</v>
      </c>
      <c r="G93" s="38"/>
      <c r="I93" s="35"/>
    </row>
    <row r="94" spans="1:9" x14ac:dyDescent="0.25">
      <c r="A94" s="1"/>
      <c r="B94" s="38"/>
      <c r="C94" s="99">
        <v>10</v>
      </c>
      <c r="D94" s="104">
        <f>'Publikime AL'!D169</f>
        <v>1537.3138513899992</v>
      </c>
      <c r="E94" s="104">
        <f>'Publikime AL'!E169</f>
        <v>307.42340822999995</v>
      </c>
      <c r="F94" s="104">
        <f>'Publikime AL'!F169</f>
        <v>1229.8904431599992</v>
      </c>
      <c r="G94" s="38"/>
      <c r="I94" s="35"/>
    </row>
    <row r="95" spans="1:9" x14ac:dyDescent="0.25">
      <c r="A95" s="1"/>
      <c r="B95" s="38"/>
      <c r="C95" s="99">
        <v>11</v>
      </c>
      <c r="D95" s="104">
        <f>'Publikime AL'!D170</f>
        <v>1458.9591932200001</v>
      </c>
      <c r="E95" s="104">
        <f>'Publikime AL'!E170</f>
        <v>293.46475293999998</v>
      </c>
      <c r="F95" s="104">
        <f>'Publikime AL'!F170</f>
        <v>1165.4944402800002</v>
      </c>
      <c r="G95" s="38"/>
      <c r="I95" s="35"/>
    </row>
    <row r="96" spans="1:9" x14ac:dyDescent="0.25">
      <c r="A96" s="1"/>
      <c r="B96" s="38"/>
      <c r="C96" s="99">
        <v>12</v>
      </c>
      <c r="D96" s="104">
        <f>'Publikime AL'!D171</f>
        <v>1336.5422239600002</v>
      </c>
      <c r="E96" s="104">
        <f>'Publikime AL'!E171</f>
        <v>221.72374285999996</v>
      </c>
      <c r="F96" s="104">
        <f>'Publikime AL'!F171</f>
        <v>1114.8184811000003</v>
      </c>
      <c r="G96" s="38"/>
      <c r="I96" s="35"/>
    </row>
    <row r="97" spans="1:9" x14ac:dyDescent="0.25">
      <c r="A97" s="1"/>
      <c r="B97" s="38"/>
      <c r="C97" s="99">
        <v>13</v>
      </c>
      <c r="D97" s="104">
        <f>'Publikime AL'!D172</f>
        <v>1221.5948509799998</v>
      </c>
      <c r="E97" s="104">
        <f>'Publikime AL'!E172</f>
        <v>136.07945550999997</v>
      </c>
      <c r="F97" s="104">
        <f>'Publikime AL'!F172</f>
        <v>1085.5153954699999</v>
      </c>
      <c r="G97" s="38"/>
      <c r="I97" s="35"/>
    </row>
    <row r="98" spans="1:9" x14ac:dyDescent="0.25">
      <c r="A98" s="1"/>
      <c r="B98" s="38"/>
      <c r="C98" s="99">
        <v>14</v>
      </c>
      <c r="D98" s="104">
        <f>'Publikime AL'!D173</f>
        <v>1254.6376879399995</v>
      </c>
      <c r="E98" s="104">
        <f>'Publikime AL'!E173</f>
        <v>141.28606240999997</v>
      </c>
      <c r="F98" s="104">
        <f>'Publikime AL'!F173</f>
        <v>1113.3516255299996</v>
      </c>
      <c r="G98" s="38"/>
      <c r="I98" s="35"/>
    </row>
    <row r="99" spans="1:9" x14ac:dyDescent="0.25">
      <c r="A99" s="1"/>
      <c r="B99" s="38"/>
      <c r="C99" s="99">
        <v>15</v>
      </c>
      <c r="D99" s="104">
        <f>'Publikime AL'!D174</f>
        <v>1333.0693474199998</v>
      </c>
      <c r="E99" s="104">
        <f>'Publikime AL'!E174</f>
        <v>183.06794747999999</v>
      </c>
      <c r="F99" s="104">
        <f>'Publikime AL'!F174</f>
        <v>1150.0013999399998</v>
      </c>
      <c r="G99" s="38"/>
      <c r="I99" s="35"/>
    </row>
    <row r="100" spans="1:9" x14ac:dyDescent="0.25">
      <c r="A100" s="1"/>
      <c r="B100" s="38"/>
      <c r="C100" s="99">
        <v>16</v>
      </c>
      <c r="D100" s="104">
        <f>'Publikime AL'!D175</f>
        <v>1415.6719710400002</v>
      </c>
      <c r="E100" s="104">
        <f>'Publikime AL'!E175</f>
        <v>222.86493947</v>
      </c>
      <c r="F100" s="104">
        <f>'Publikime AL'!F175</f>
        <v>1192.8070315700002</v>
      </c>
      <c r="G100" s="38"/>
      <c r="I100" s="35"/>
    </row>
    <row r="101" spans="1:9" x14ac:dyDescent="0.25">
      <c r="A101" s="1"/>
      <c r="B101" s="38"/>
      <c r="C101" s="99">
        <v>17</v>
      </c>
      <c r="D101" s="104">
        <f>'Publikime AL'!D176</f>
        <v>1591.476025779999</v>
      </c>
      <c r="E101" s="104">
        <f>'Publikime AL'!E176</f>
        <v>318.70375401999996</v>
      </c>
      <c r="F101" s="104">
        <f>'Publikime AL'!F176</f>
        <v>1272.7722717599991</v>
      </c>
      <c r="G101" s="38"/>
      <c r="I101" s="35"/>
    </row>
    <row r="102" spans="1:9" x14ac:dyDescent="0.25">
      <c r="A102" s="1"/>
      <c r="B102" s="38"/>
      <c r="C102" s="99">
        <v>18</v>
      </c>
      <c r="D102" s="104">
        <f>'Publikime AL'!D177</f>
        <v>1768.2300198199998</v>
      </c>
      <c r="E102" s="104">
        <f>'Publikime AL'!E177</f>
        <v>327.83634929999999</v>
      </c>
      <c r="F102" s="104">
        <f>'Publikime AL'!F177</f>
        <v>1440.3936705199999</v>
      </c>
      <c r="G102" s="38"/>
      <c r="I102" s="35"/>
    </row>
    <row r="103" spans="1:9" x14ac:dyDescent="0.25">
      <c r="A103" s="1"/>
      <c r="B103" s="38"/>
      <c r="C103" s="99">
        <v>19</v>
      </c>
      <c r="D103" s="104">
        <f>'Publikime AL'!D178</f>
        <v>1835.6415972900002</v>
      </c>
      <c r="E103" s="104">
        <f>'Publikime AL'!E178</f>
        <v>331.89223943000002</v>
      </c>
      <c r="F103" s="104">
        <f>'Publikime AL'!F178</f>
        <v>1503.7493578600001</v>
      </c>
      <c r="G103" s="38"/>
      <c r="I103" s="35"/>
    </row>
    <row r="104" spans="1:9" x14ac:dyDescent="0.25">
      <c r="A104" s="1"/>
      <c r="B104" s="38"/>
      <c r="C104" s="99">
        <v>20</v>
      </c>
      <c r="D104" s="104">
        <f>'Publikime AL'!D179</f>
        <v>1821.10968082</v>
      </c>
      <c r="E104" s="104">
        <f>'Publikime AL'!E179</f>
        <v>323.27583904000005</v>
      </c>
      <c r="F104" s="104">
        <f>'Publikime AL'!F179</f>
        <v>1497.8338417800001</v>
      </c>
      <c r="G104" s="38"/>
      <c r="I104" s="35"/>
    </row>
    <row r="105" spans="1:9" x14ac:dyDescent="0.25">
      <c r="A105" s="1"/>
      <c r="B105" s="38"/>
      <c r="C105" s="99">
        <v>21</v>
      </c>
      <c r="D105" s="104">
        <f>'Publikime AL'!D180</f>
        <v>1770.72491167</v>
      </c>
      <c r="E105" s="104">
        <f>'Publikime AL'!E180</f>
        <v>306.21622546000003</v>
      </c>
      <c r="F105" s="104">
        <f>'Publikime AL'!F180</f>
        <v>1464.50868621</v>
      </c>
      <c r="G105" s="38"/>
      <c r="I105" s="35"/>
    </row>
    <row r="106" spans="1:9" x14ac:dyDescent="0.25">
      <c r="A106" s="1"/>
      <c r="B106" s="38"/>
      <c r="C106" s="99">
        <v>22</v>
      </c>
      <c r="D106" s="104">
        <f>'Publikime AL'!D181</f>
        <v>1641.6114719600007</v>
      </c>
      <c r="E106" s="104">
        <f>'Publikime AL'!E181</f>
        <v>303.38951376</v>
      </c>
      <c r="F106" s="104">
        <f>'Publikime AL'!F181</f>
        <v>1338.2219582000007</v>
      </c>
      <c r="G106" s="38"/>
      <c r="I106" s="35"/>
    </row>
    <row r="107" spans="1:9" x14ac:dyDescent="0.25">
      <c r="A107" s="1"/>
      <c r="B107" s="38"/>
      <c r="C107" s="99">
        <v>23</v>
      </c>
      <c r="D107" s="104">
        <f>'Publikime AL'!D182</f>
        <v>1458.3674734799995</v>
      </c>
      <c r="E107" s="104">
        <f>'Publikime AL'!E182</f>
        <v>308.08115788000003</v>
      </c>
      <c r="F107" s="104">
        <f>'Publikime AL'!F182</f>
        <v>1150.2863155999994</v>
      </c>
      <c r="G107" s="38"/>
      <c r="I107" s="35"/>
    </row>
    <row r="108" spans="1:9" x14ac:dyDescent="0.25">
      <c r="A108" s="1"/>
      <c r="B108" s="38"/>
      <c r="C108" s="100">
        <v>24</v>
      </c>
      <c r="D108" s="104">
        <f>'Publikime AL'!D183</f>
        <v>1277.5273888800004</v>
      </c>
      <c r="E108" s="104">
        <f>'Publikime AL'!E183</f>
        <v>331.42362248000001</v>
      </c>
      <c r="F108" s="104">
        <f>'Publikime AL'!F183</f>
        <v>946.1037664000005</v>
      </c>
      <c r="G108" s="38"/>
      <c r="I108" s="35"/>
    </row>
    <row r="109" spans="1:9" ht="15.75" thickBot="1" x14ac:dyDescent="0.3">
      <c r="A109" s="1"/>
      <c r="B109" s="38"/>
      <c r="C109" s="38"/>
      <c r="D109" s="38"/>
      <c r="E109" s="38"/>
      <c r="F109" s="38"/>
      <c r="G109" s="38"/>
      <c r="I109" s="35"/>
    </row>
    <row r="110" spans="1:9" ht="15.75" customHeight="1" thickBot="1" x14ac:dyDescent="0.3">
      <c r="A110" s="50" t="s">
        <v>249</v>
      </c>
      <c r="B110" s="211" t="s">
        <v>250</v>
      </c>
      <c r="C110" s="212"/>
      <c r="D110" s="212"/>
      <c r="E110" s="212"/>
      <c r="F110" s="212"/>
      <c r="G110" s="212"/>
      <c r="H110" s="212"/>
      <c r="I110" s="213"/>
    </row>
    <row r="111" spans="1:9" x14ac:dyDescent="0.25">
      <c r="A111" s="1"/>
      <c r="I111" s="35"/>
    </row>
    <row r="112" spans="1:9" ht="41.25" customHeight="1" x14ac:dyDescent="0.25">
      <c r="A112" s="1"/>
      <c r="B112" s="13" t="s">
        <v>251</v>
      </c>
      <c r="C112" s="14" t="s">
        <v>252</v>
      </c>
      <c r="D112" s="14" t="s">
        <v>253</v>
      </c>
      <c r="E112" s="14" t="s">
        <v>254</v>
      </c>
      <c r="F112" s="14" t="s">
        <v>255</v>
      </c>
      <c r="G112" s="15" t="s">
        <v>256</v>
      </c>
      <c r="I112" s="35"/>
    </row>
    <row r="113" spans="1:9" x14ac:dyDescent="0.25">
      <c r="A113" s="1"/>
      <c r="B113" s="120" t="s">
        <v>360</v>
      </c>
      <c r="C113" s="154">
        <v>45362</v>
      </c>
      <c r="D113" s="154">
        <v>45364</v>
      </c>
      <c r="E113" s="119"/>
      <c r="F113" s="119"/>
      <c r="G113" s="119" t="s">
        <v>390</v>
      </c>
      <c r="I113" s="35"/>
    </row>
    <row r="114" spans="1:9" x14ac:dyDescent="0.25">
      <c r="A114" s="1"/>
      <c r="B114" s="125" t="s">
        <v>361</v>
      </c>
      <c r="C114" s="155">
        <v>45550</v>
      </c>
      <c r="D114" s="155">
        <v>45570</v>
      </c>
      <c r="E114" s="126"/>
      <c r="F114" s="126"/>
      <c r="G114" s="119" t="s">
        <v>390</v>
      </c>
      <c r="I114" s="35"/>
    </row>
    <row r="115" spans="1:9" x14ac:dyDescent="0.25">
      <c r="A115" s="1"/>
      <c r="B115" s="125" t="s">
        <v>362</v>
      </c>
      <c r="C115" s="155">
        <v>45419</v>
      </c>
      <c r="D115" s="155">
        <v>45420</v>
      </c>
      <c r="E115" s="126"/>
      <c r="F115" s="126"/>
      <c r="G115" s="119" t="s">
        <v>390</v>
      </c>
      <c r="I115" s="35"/>
    </row>
    <row r="116" spans="1:9" x14ac:dyDescent="0.25">
      <c r="A116" s="1"/>
      <c r="B116" s="125" t="s">
        <v>362</v>
      </c>
      <c r="C116" s="155">
        <v>45582</v>
      </c>
      <c r="D116" s="155">
        <v>45583</v>
      </c>
      <c r="E116" s="126"/>
      <c r="F116" s="126"/>
      <c r="G116" s="119" t="s">
        <v>390</v>
      </c>
      <c r="I116" s="35"/>
    </row>
    <row r="117" spans="1:9" ht="18" customHeight="1" x14ac:dyDescent="0.25">
      <c r="A117" s="1"/>
      <c r="B117" s="125" t="s">
        <v>363</v>
      </c>
      <c r="C117" s="155">
        <v>45385</v>
      </c>
      <c r="D117" s="155">
        <v>45386</v>
      </c>
      <c r="E117" s="126"/>
      <c r="F117" s="126"/>
      <c r="G117" s="119" t="s">
        <v>390</v>
      </c>
      <c r="I117" s="35"/>
    </row>
    <row r="118" spans="1:9" ht="18.75" customHeight="1" x14ac:dyDescent="0.25">
      <c r="A118" s="1"/>
      <c r="B118" s="125" t="s">
        <v>363</v>
      </c>
      <c r="C118" s="155">
        <v>45526</v>
      </c>
      <c r="D118" s="155">
        <v>45527</v>
      </c>
      <c r="E118" s="126"/>
      <c r="F118" s="126"/>
      <c r="G118" s="119" t="s">
        <v>390</v>
      </c>
      <c r="I118" s="35"/>
    </row>
    <row r="119" spans="1:9" ht="20.25" customHeight="1" x14ac:dyDescent="0.25">
      <c r="A119" s="1"/>
      <c r="B119" s="125" t="s">
        <v>364</v>
      </c>
      <c r="C119" s="155">
        <v>45400</v>
      </c>
      <c r="D119" s="155">
        <v>45401</v>
      </c>
      <c r="E119" s="126"/>
      <c r="F119" s="126"/>
      <c r="G119" s="119" t="s">
        <v>390</v>
      </c>
      <c r="I119" s="35"/>
    </row>
    <row r="120" spans="1:9" ht="21" customHeight="1" x14ac:dyDescent="0.25">
      <c r="A120" s="1"/>
      <c r="B120" s="127" t="s">
        <v>364</v>
      </c>
      <c r="C120" s="156">
        <v>45593</v>
      </c>
      <c r="D120" s="156">
        <v>45604</v>
      </c>
      <c r="E120" s="128"/>
      <c r="F120" s="128"/>
      <c r="G120" s="119" t="s">
        <v>390</v>
      </c>
      <c r="I120" s="35"/>
    </row>
    <row r="121" spans="1:9" x14ac:dyDescent="0.25">
      <c r="A121" s="1"/>
      <c r="I121" s="35"/>
    </row>
    <row r="122" spans="1:9" ht="15.75" thickBot="1" x14ac:dyDescent="0.3">
      <c r="A122" s="1"/>
      <c r="I122" s="35"/>
    </row>
    <row r="123" spans="1:9" ht="15.75" customHeight="1" thickBot="1" x14ac:dyDescent="0.3">
      <c r="A123" s="60" t="s">
        <v>257</v>
      </c>
      <c r="B123" s="211" t="s">
        <v>258</v>
      </c>
      <c r="C123" s="212"/>
      <c r="D123" s="212"/>
      <c r="E123" s="212"/>
      <c r="F123" s="212"/>
      <c r="G123" s="212"/>
      <c r="H123" s="212"/>
      <c r="I123" s="213"/>
    </row>
    <row r="124" spans="1:9" x14ac:dyDescent="0.25">
      <c r="A124" s="1"/>
      <c r="I124" s="35"/>
    </row>
    <row r="125" spans="1:9" ht="38.25" customHeight="1" x14ac:dyDescent="0.25">
      <c r="A125" s="16"/>
      <c r="B125" s="13" t="s">
        <v>251</v>
      </c>
      <c r="C125" s="14" t="s">
        <v>252</v>
      </c>
      <c r="D125" s="14" t="s">
        <v>253</v>
      </c>
      <c r="E125" s="14" t="s">
        <v>254</v>
      </c>
      <c r="F125" s="14" t="s">
        <v>255</v>
      </c>
      <c r="G125" s="15" t="s">
        <v>256</v>
      </c>
      <c r="I125" s="35"/>
    </row>
    <row r="126" spans="1:9" x14ac:dyDescent="0.25">
      <c r="A126" s="16"/>
      <c r="B126" s="6" t="str">
        <f>Table79[Elementi]</f>
        <v>N/a</v>
      </c>
      <c r="C126" s="6" t="str">
        <f>Table79[Fillimi]</f>
        <v>N/a</v>
      </c>
      <c r="D126" s="6" t="str">
        <f>Table79[Perfundimi]</f>
        <v>N/a</v>
      </c>
      <c r="E126" s="6" t="str">
        <f>Table79[Vendndoshja]</f>
        <v>N/a</v>
      </c>
      <c r="F126" s="6" t="str">
        <f>Table79[Impakti ne kapacitetin kufitar]</f>
        <v>N/a</v>
      </c>
      <c r="G126" s="6" t="str">
        <f>Table79[Arsyeja]</f>
        <v>N/a</v>
      </c>
      <c r="I126" s="35"/>
    </row>
    <row r="127" spans="1:9" ht="15.75" thickBot="1" x14ac:dyDescent="0.3">
      <c r="A127" s="1"/>
      <c r="I127" s="35"/>
    </row>
    <row r="128" spans="1:9" ht="15.75" customHeight="1" thickBot="1" x14ac:dyDescent="0.3">
      <c r="A128" s="160" t="s">
        <v>259</v>
      </c>
      <c r="B128" s="211" t="s">
        <v>260</v>
      </c>
      <c r="C128" s="212"/>
      <c r="D128" s="212"/>
      <c r="E128" s="212"/>
      <c r="F128" s="212"/>
      <c r="G128" s="213"/>
      <c r="H128" s="214" t="s">
        <v>206</v>
      </c>
      <c r="I128" s="215"/>
    </row>
    <row r="129" spans="1:9" ht="15.75" thickBot="1" x14ac:dyDescent="0.3">
      <c r="A129" s="1"/>
      <c r="I129" s="35"/>
    </row>
    <row r="130" spans="1:9" ht="15.75" customHeight="1" thickBot="1" x14ac:dyDescent="0.3">
      <c r="A130" s="50" t="s">
        <v>261</v>
      </c>
      <c r="B130" s="211" t="s">
        <v>262</v>
      </c>
      <c r="C130" s="212"/>
      <c r="D130" s="212"/>
      <c r="E130" s="212"/>
      <c r="F130" s="212"/>
      <c r="G130" s="213"/>
      <c r="H130" s="214" t="s">
        <v>206</v>
      </c>
      <c r="I130" s="215"/>
    </row>
    <row r="131" spans="1:9" ht="15.75" thickBot="1" x14ac:dyDescent="0.3">
      <c r="A131" s="1"/>
      <c r="I131" s="35"/>
    </row>
    <row r="132" spans="1:9" ht="15.75" customHeight="1" thickBot="1" x14ac:dyDescent="0.3">
      <c r="A132" s="50" t="s">
        <v>263</v>
      </c>
      <c r="B132" s="219" t="s">
        <v>264</v>
      </c>
      <c r="C132" s="220"/>
      <c r="D132" s="220"/>
      <c r="E132" s="220"/>
      <c r="F132" s="220"/>
      <c r="G132" s="220"/>
      <c r="H132" s="220"/>
      <c r="I132" s="221"/>
    </row>
    <row r="133" spans="1:9" x14ac:dyDescent="0.25">
      <c r="A133" s="1"/>
      <c r="I133" s="35"/>
    </row>
    <row r="134" spans="1:9" ht="29.25" customHeight="1" x14ac:dyDescent="0.25">
      <c r="A134" s="1"/>
      <c r="B134" s="17" t="s">
        <v>251</v>
      </c>
      <c r="C134" s="18" t="s">
        <v>254</v>
      </c>
      <c r="D134" s="18" t="s">
        <v>265</v>
      </c>
      <c r="E134" s="18" t="s">
        <v>266</v>
      </c>
      <c r="F134" s="18" t="s">
        <v>256</v>
      </c>
      <c r="G134" s="19" t="s">
        <v>267</v>
      </c>
      <c r="I134" s="35"/>
    </row>
    <row r="135" spans="1:9" x14ac:dyDescent="0.25">
      <c r="A135" s="1"/>
      <c r="B135" s="20">
        <f>Table9[Elementi]</f>
        <v>0</v>
      </c>
      <c r="C135" s="20">
        <f>Table9[Vendndodhja]</f>
        <v>0</v>
      </c>
      <c r="D135" s="20">
        <f>Table9[Kapaciteti I instaluar(MWh)]</f>
        <v>0</v>
      </c>
      <c r="E135" s="20">
        <f>Table9[Lloji gjenerimit]</f>
        <v>0</v>
      </c>
      <c r="F135" s="20">
        <f>Table9[Arsyeja]</f>
        <v>0</v>
      </c>
      <c r="G135" s="20">
        <f>Table9[Periudha]</f>
        <v>0</v>
      </c>
      <c r="I135" s="35"/>
    </row>
    <row r="136" spans="1:9" ht="15.75" thickBot="1" x14ac:dyDescent="0.3">
      <c r="A136" s="23"/>
      <c r="B136" s="24"/>
      <c r="C136" s="24"/>
      <c r="D136" s="24"/>
      <c r="E136" s="24"/>
      <c r="F136" s="24"/>
      <c r="G136" s="24"/>
      <c r="H136" s="36"/>
      <c r="I136" s="37"/>
    </row>
    <row r="137" spans="1:9" ht="15.75" customHeight="1" thickBot="1" x14ac:dyDescent="0.3">
      <c r="A137" s="160" t="s">
        <v>268</v>
      </c>
      <c r="B137" s="219" t="s">
        <v>269</v>
      </c>
      <c r="C137" s="220"/>
      <c r="D137" s="220"/>
      <c r="E137" s="220"/>
      <c r="F137" s="220"/>
      <c r="G137" s="220"/>
      <c r="H137" s="220"/>
      <c r="I137" s="221"/>
    </row>
    <row r="138" spans="1:9" x14ac:dyDescent="0.25">
      <c r="A138" s="1"/>
      <c r="I138" s="35"/>
    </row>
    <row r="139" spans="1:9" ht="30" x14ac:dyDescent="0.25">
      <c r="A139" s="1"/>
      <c r="B139" s="17" t="s">
        <v>71</v>
      </c>
      <c r="C139" s="18" t="s">
        <v>77</v>
      </c>
      <c r="D139" s="18" t="s">
        <v>78</v>
      </c>
      <c r="E139" s="18" t="s">
        <v>79</v>
      </c>
      <c r="F139" s="18" t="s">
        <v>75</v>
      </c>
      <c r="G139" s="19" t="s">
        <v>80</v>
      </c>
      <c r="I139" s="35"/>
    </row>
    <row r="140" spans="1:9" x14ac:dyDescent="0.25">
      <c r="A140" s="1"/>
      <c r="B140" s="20" t="str">
        <f>Table911[Elementi]</f>
        <v>N/a</v>
      </c>
      <c r="C140" s="20" t="str">
        <f>Table911[Vendndodhja]</f>
        <v>N/a</v>
      </c>
      <c r="D140" s="20" t="str">
        <f>Table911[Kapaciteti I instaluar(MWh)]</f>
        <v>N/a</v>
      </c>
      <c r="E140" s="20" t="str">
        <f>Table911[Lloji gjenerimit]</f>
        <v>N/a</v>
      </c>
      <c r="F140" s="20" t="str">
        <f>Table911[Arsyeja]</f>
        <v>N/a</v>
      </c>
      <c r="G140" s="20" t="str">
        <f>Table911[Periudha]</f>
        <v>N/a</v>
      </c>
      <c r="I140" s="35"/>
    </row>
    <row r="141" spans="1:9" ht="15.75" thickBot="1" x14ac:dyDescent="0.3">
      <c r="A141" s="1"/>
      <c r="I141" s="35"/>
    </row>
    <row r="142" spans="1:9" ht="18" customHeight="1" thickBot="1" x14ac:dyDescent="0.3">
      <c r="A142" s="160" t="s">
        <v>270</v>
      </c>
      <c r="B142" s="219" t="s">
        <v>271</v>
      </c>
      <c r="C142" s="220"/>
      <c r="D142" s="220"/>
      <c r="E142" s="220"/>
      <c r="F142" s="220"/>
      <c r="G142" s="220"/>
      <c r="H142" s="220"/>
      <c r="I142" s="221"/>
    </row>
    <row r="143" spans="1:9" x14ac:dyDescent="0.25">
      <c r="A143" s="1"/>
      <c r="I143" s="35"/>
    </row>
    <row r="144" spans="1:9" ht="30" x14ac:dyDescent="0.25">
      <c r="A144" s="1"/>
      <c r="B144" s="17" t="s">
        <v>251</v>
      </c>
      <c r="C144" s="18" t="s">
        <v>254</v>
      </c>
      <c r="D144" s="18" t="s">
        <v>265</v>
      </c>
      <c r="E144" s="18" t="s">
        <v>266</v>
      </c>
      <c r="F144" s="18" t="s">
        <v>256</v>
      </c>
      <c r="G144" s="19" t="s">
        <v>267</v>
      </c>
      <c r="I144" s="35"/>
    </row>
    <row r="145" spans="1:9" x14ac:dyDescent="0.25">
      <c r="A145" s="1"/>
      <c r="B145" s="197" t="s">
        <v>409</v>
      </c>
      <c r="C145" s="197" t="s">
        <v>406</v>
      </c>
      <c r="D145" s="197">
        <v>125</v>
      </c>
      <c r="E145" s="197" t="s">
        <v>408</v>
      </c>
      <c r="F145" s="198" t="s">
        <v>413</v>
      </c>
      <c r="G145" s="197"/>
      <c r="I145" s="35"/>
    </row>
    <row r="146" spans="1:9" x14ac:dyDescent="0.25">
      <c r="A146" s="1"/>
      <c r="B146" s="197" t="s">
        <v>410</v>
      </c>
      <c r="C146" s="197" t="s">
        <v>406</v>
      </c>
      <c r="D146" s="197">
        <v>125</v>
      </c>
      <c r="E146" s="197" t="s">
        <v>408</v>
      </c>
      <c r="F146" s="197"/>
      <c r="G146" s="197"/>
      <c r="I146" s="35"/>
    </row>
    <row r="147" spans="1:9" x14ac:dyDescent="0.25">
      <c r="A147" s="1"/>
      <c r="B147" s="197" t="s">
        <v>411</v>
      </c>
      <c r="C147" s="197" t="s">
        <v>406</v>
      </c>
      <c r="D147" s="197">
        <v>125</v>
      </c>
      <c r="E147" s="197" t="s">
        <v>408</v>
      </c>
      <c r="F147" s="198" t="s">
        <v>413</v>
      </c>
      <c r="G147" s="197"/>
      <c r="I147" s="35"/>
    </row>
    <row r="148" spans="1:9" x14ac:dyDescent="0.25">
      <c r="A148" s="1"/>
      <c r="B148" s="197" t="s">
        <v>412</v>
      </c>
      <c r="C148" s="197" t="s">
        <v>406</v>
      </c>
      <c r="D148" s="197">
        <v>125</v>
      </c>
      <c r="E148" s="197" t="s">
        <v>408</v>
      </c>
      <c r="F148" s="197"/>
      <c r="G148" s="197"/>
      <c r="I148" s="35"/>
    </row>
    <row r="149" spans="1:9" x14ac:dyDescent="0.25">
      <c r="A149" s="1"/>
      <c r="B149" s="197" t="s">
        <v>409</v>
      </c>
      <c r="C149" s="197" t="s">
        <v>407</v>
      </c>
      <c r="D149" s="197">
        <v>150</v>
      </c>
      <c r="E149" s="197" t="s">
        <v>408</v>
      </c>
      <c r="F149" s="197"/>
      <c r="G149" s="197"/>
      <c r="I149" s="35"/>
    </row>
    <row r="150" spans="1:9" x14ac:dyDescent="0.25">
      <c r="A150" s="1"/>
      <c r="B150" s="197" t="s">
        <v>410</v>
      </c>
      <c r="C150" s="197" t="s">
        <v>407</v>
      </c>
      <c r="D150" s="197">
        <v>150</v>
      </c>
      <c r="E150" s="197" t="s">
        <v>408</v>
      </c>
      <c r="F150" s="198" t="s">
        <v>413</v>
      </c>
      <c r="G150" s="197"/>
      <c r="I150" s="35"/>
    </row>
    <row r="151" spans="1:9" x14ac:dyDescent="0.25">
      <c r="A151" s="1"/>
      <c r="B151" s="197" t="s">
        <v>411</v>
      </c>
      <c r="C151" s="197" t="s">
        <v>407</v>
      </c>
      <c r="D151" s="197">
        <v>150</v>
      </c>
      <c r="E151" s="197" t="s">
        <v>408</v>
      </c>
      <c r="F151" s="198" t="s">
        <v>413</v>
      </c>
      <c r="G151" s="197"/>
      <c r="I151" s="35"/>
    </row>
    <row r="152" spans="1:9" x14ac:dyDescent="0.25">
      <c r="A152" s="1"/>
      <c r="B152" s="197" t="s">
        <v>412</v>
      </c>
      <c r="C152" s="197" t="s">
        <v>407</v>
      </c>
      <c r="D152" s="197">
        <v>150</v>
      </c>
      <c r="E152" s="197" t="s">
        <v>408</v>
      </c>
      <c r="F152" s="20"/>
      <c r="G152" s="20"/>
      <c r="I152" s="35"/>
    </row>
    <row r="153" spans="1:9" ht="15.75" thickBot="1" x14ac:dyDescent="0.3">
      <c r="A153" s="1"/>
      <c r="I153" s="35"/>
    </row>
    <row r="154" spans="1:9" ht="15.75" customHeight="1" thickBot="1" x14ac:dyDescent="0.3">
      <c r="A154" s="50" t="s">
        <v>272</v>
      </c>
      <c r="B154" s="219" t="s">
        <v>273</v>
      </c>
      <c r="C154" s="220"/>
      <c r="D154" s="220"/>
      <c r="E154" s="220"/>
      <c r="F154" s="220"/>
      <c r="G154" s="220"/>
      <c r="H154" s="220"/>
      <c r="I154" s="221"/>
    </row>
    <row r="155" spans="1:9" x14ac:dyDescent="0.25">
      <c r="A155" s="1"/>
      <c r="I155" s="35"/>
    </row>
    <row r="156" spans="1:9" ht="30" x14ac:dyDescent="0.25">
      <c r="A156" s="1"/>
      <c r="B156" s="17" t="s">
        <v>251</v>
      </c>
      <c r="C156" s="18" t="s">
        <v>254</v>
      </c>
      <c r="D156" s="18" t="s">
        <v>265</v>
      </c>
      <c r="E156" s="18" t="s">
        <v>266</v>
      </c>
      <c r="F156" s="18" t="s">
        <v>256</v>
      </c>
      <c r="G156" s="19" t="s">
        <v>267</v>
      </c>
      <c r="I156" s="35"/>
    </row>
    <row r="157" spans="1:9" x14ac:dyDescent="0.25">
      <c r="A157" s="1"/>
      <c r="B157" s="20" t="str">
        <f>Table9111213[Elementi]</f>
        <v>N/a</v>
      </c>
      <c r="C157" s="20" t="str">
        <f>Table9111213[Vendndodhja]</f>
        <v>N/a</v>
      </c>
      <c r="D157" s="20" t="str">
        <f>Table9111213[Kapaciteti I instaluar(MWh)]</f>
        <v>N/a</v>
      </c>
      <c r="E157" s="20" t="str">
        <f>Table9111213[Lloji gjenerimit]</f>
        <v>N/a</v>
      </c>
      <c r="F157" s="20" t="str">
        <f>Table9111213[Arsyeja]</f>
        <v>N/a</v>
      </c>
      <c r="G157" s="20" t="str">
        <f>Table9111213[Periudha]</f>
        <v>N/a</v>
      </c>
      <c r="I157" s="35"/>
    </row>
    <row r="158" spans="1:9" ht="15.75" thickBot="1" x14ac:dyDescent="0.3">
      <c r="A158" s="1"/>
      <c r="I158" s="35"/>
    </row>
    <row r="159" spans="1:9" ht="15.75" customHeight="1" thickBot="1" x14ac:dyDescent="0.3">
      <c r="A159" s="50" t="s">
        <v>274</v>
      </c>
      <c r="B159" s="219" t="s">
        <v>275</v>
      </c>
      <c r="C159" s="220"/>
      <c r="D159" s="220"/>
      <c r="E159" s="220"/>
      <c r="F159" s="220"/>
      <c r="G159" s="220"/>
      <c r="H159" s="220"/>
      <c r="I159" s="221"/>
    </row>
    <row r="160" spans="1:9" x14ac:dyDescent="0.25">
      <c r="A160" s="1"/>
      <c r="I160" s="35"/>
    </row>
    <row r="161" spans="1:9" x14ac:dyDescent="0.25">
      <c r="A161" s="1"/>
      <c r="C161" s="107" t="s">
        <v>276</v>
      </c>
      <c r="D161" s="107" t="s">
        <v>277</v>
      </c>
      <c r="E161" s="25" t="s">
        <v>398</v>
      </c>
      <c r="G161" s="34"/>
      <c r="I161" s="63"/>
    </row>
    <row r="162" spans="1:9" x14ac:dyDescent="0.25">
      <c r="A162" s="1"/>
      <c r="C162" s="6" t="s">
        <v>32</v>
      </c>
      <c r="D162" s="5" t="s">
        <v>33</v>
      </c>
      <c r="E162" s="93">
        <f>'Publikime AL'!E265</f>
        <v>200</v>
      </c>
      <c r="G162" s="34"/>
      <c r="I162" s="63"/>
    </row>
    <row r="163" spans="1:9" ht="15.75" customHeight="1" x14ac:dyDescent="0.25">
      <c r="A163" s="1"/>
      <c r="C163" s="6" t="s">
        <v>33</v>
      </c>
      <c r="D163" s="5" t="s">
        <v>32</v>
      </c>
      <c r="E163" s="93">
        <f>'Publikime AL'!E266</f>
        <v>200</v>
      </c>
      <c r="G163" s="34"/>
      <c r="I163" s="63"/>
    </row>
    <row r="164" spans="1:9" x14ac:dyDescent="0.25">
      <c r="A164" s="1"/>
      <c r="C164" s="6" t="s">
        <v>32</v>
      </c>
      <c r="D164" s="5" t="s">
        <v>34</v>
      </c>
      <c r="E164" s="93">
        <f>'Publikime AL'!E267</f>
        <v>200</v>
      </c>
      <c r="G164" s="34"/>
      <c r="I164" s="63"/>
    </row>
    <row r="165" spans="1:9" x14ac:dyDescent="0.25">
      <c r="A165" s="1"/>
      <c r="C165" s="6" t="s">
        <v>34</v>
      </c>
      <c r="D165" s="5" t="s">
        <v>32</v>
      </c>
      <c r="E165" s="93">
        <f>'Publikime AL'!E268</f>
        <v>200</v>
      </c>
      <c r="G165" s="34"/>
      <c r="I165" s="63"/>
    </row>
    <row r="166" spans="1:9" x14ac:dyDescent="0.25">
      <c r="A166" s="1"/>
      <c r="C166" s="6" t="s">
        <v>32</v>
      </c>
      <c r="D166" s="5" t="s">
        <v>35</v>
      </c>
      <c r="E166" s="93">
        <f>'Publikime AL'!E269</f>
        <v>200</v>
      </c>
      <c r="G166" s="34"/>
      <c r="I166" s="63"/>
    </row>
    <row r="167" spans="1:9" x14ac:dyDescent="0.25">
      <c r="A167" s="1"/>
      <c r="C167" s="10" t="s">
        <v>35</v>
      </c>
      <c r="D167" s="11" t="s">
        <v>32</v>
      </c>
      <c r="E167" s="93">
        <f>'Publikime AL'!E270</f>
        <v>200</v>
      </c>
      <c r="G167" s="34"/>
      <c r="I167" s="63"/>
    </row>
    <row r="168" spans="1:9" ht="15.75" thickBot="1" x14ac:dyDescent="0.3">
      <c r="A168" s="1"/>
      <c r="I168" s="35"/>
    </row>
    <row r="169" spans="1:9" ht="15.75" customHeight="1" thickBot="1" x14ac:dyDescent="0.3">
      <c r="A169" s="50" t="s">
        <v>274</v>
      </c>
      <c r="B169" s="219" t="s">
        <v>278</v>
      </c>
      <c r="C169" s="220"/>
      <c r="D169" s="220"/>
      <c r="E169" s="220"/>
      <c r="F169" s="220"/>
      <c r="G169" s="220"/>
      <c r="H169" s="220"/>
      <c r="I169" s="221"/>
    </row>
    <row r="170" spans="1:9" x14ac:dyDescent="0.25">
      <c r="A170" s="1"/>
      <c r="I170" s="35"/>
    </row>
    <row r="171" spans="1:9" x14ac:dyDescent="0.25">
      <c r="A171" s="1"/>
      <c r="C171" s="12" t="s">
        <v>276</v>
      </c>
      <c r="D171" s="12" t="s">
        <v>277</v>
      </c>
      <c r="E171" s="9" t="s">
        <v>36</v>
      </c>
      <c r="I171" s="35"/>
    </row>
    <row r="172" spans="1:9" x14ac:dyDescent="0.25">
      <c r="A172" s="1"/>
      <c r="C172" s="6" t="s">
        <v>32</v>
      </c>
      <c r="D172" s="5" t="s">
        <v>33</v>
      </c>
      <c r="E172" s="7">
        <f>'Publikime AL'!E275</f>
        <v>400</v>
      </c>
      <c r="I172" s="35"/>
    </row>
    <row r="173" spans="1:9" x14ac:dyDescent="0.25">
      <c r="A173" s="1"/>
      <c r="C173" s="6" t="s">
        <v>33</v>
      </c>
      <c r="D173" s="5" t="s">
        <v>32</v>
      </c>
      <c r="E173" s="7">
        <f>'Publikime AL'!E276</f>
        <v>400</v>
      </c>
      <c r="I173" s="35"/>
    </row>
    <row r="174" spans="1:9" x14ac:dyDescent="0.25">
      <c r="A174" s="1"/>
      <c r="C174" s="6" t="s">
        <v>32</v>
      </c>
      <c r="D174" s="5" t="s">
        <v>34</v>
      </c>
      <c r="E174" s="7">
        <f>'Publikime AL'!E277</f>
        <v>400</v>
      </c>
      <c r="I174" s="35"/>
    </row>
    <row r="175" spans="1:9" x14ac:dyDescent="0.25">
      <c r="A175" s="1"/>
      <c r="C175" s="6" t="s">
        <v>34</v>
      </c>
      <c r="D175" s="5" t="s">
        <v>32</v>
      </c>
      <c r="E175" s="7">
        <f>'Publikime AL'!E278</f>
        <v>300</v>
      </c>
      <c r="I175" s="35"/>
    </row>
    <row r="176" spans="1:9" x14ac:dyDescent="0.25">
      <c r="A176" s="1"/>
      <c r="C176" s="6" t="s">
        <v>32</v>
      </c>
      <c r="D176" s="5" t="s">
        <v>35</v>
      </c>
      <c r="E176" s="7">
        <f>'Publikime AL'!E279</f>
        <v>300</v>
      </c>
      <c r="I176" s="35"/>
    </row>
    <row r="177" spans="1:9" x14ac:dyDescent="0.25">
      <c r="A177" s="1"/>
      <c r="C177" s="10" t="s">
        <v>35</v>
      </c>
      <c r="D177" s="11" t="s">
        <v>32</v>
      </c>
      <c r="E177" s="7">
        <f>'Publikime AL'!E280</f>
        <v>300</v>
      </c>
      <c r="I177" s="35"/>
    </row>
    <row r="178" spans="1:9" ht="15.75" thickBot="1" x14ac:dyDescent="0.3">
      <c r="A178" s="1"/>
      <c r="I178" s="35"/>
    </row>
    <row r="179" spans="1:9" ht="15.75" customHeight="1" thickBot="1" x14ac:dyDescent="0.3">
      <c r="A179" s="50" t="s">
        <v>274</v>
      </c>
      <c r="B179" s="219" t="s">
        <v>279</v>
      </c>
      <c r="C179" s="220"/>
      <c r="D179" s="220"/>
      <c r="E179" s="220"/>
      <c r="F179" s="220"/>
      <c r="G179" s="221"/>
      <c r="H179" s="214" t="s">
        <v>206</v>
      </c>
      <c r="I179" s="215"/>
    </row>
    <row r="180" spans="1:9" ht="15.75" customHeight="1" x14ac:dyDescent="0.25">
      <c r="A180" s="1"/>
      <c r="I180" s="35"/>
    </row>
    <row r="181" spans="1:9" ht="15.75" customHeight="1" x14ac:dyDescent="0.25">
      <c r="A181" s="1"/>
      <c r="C181" s="12" t="s">
        <v>276</v>
      </c>
      <c r="D181" s="12" t="s">
        <v>277</v>
      </c>
      <c r="E181" s="9" t="s">
        <v>36</v>
      </c>
      <c r="I181" s="35"/>
    </row>
    <row r="182" spans="1:9" ht="15.75" customHeight="1" x14ac:dyDescent="0.25">
      <c r="A182" s="1"/>
      <c r="C182" s="6" t="s">
        <v>32</v>
      </c>
      <c r="D182" s="5" t="s">
        <v>33</v>
      </c>
      <c r="E182" s="7">
        <f>'Publikime AL'!E285</f>
        <v>400</v>
      </c>
      <c r="I182" s="35"/>
    </row>
    <row r="183" spans="1:9" ht="15.75" customHeight="1" x14ac:dyDescent="0.25">
      <c r="A183" s="1"/>
      <c r="C183" s="6" t="s">
        <v>33</v>
      </c>
      <c r="D183" s="5" t="s">
        <v>32</v>
      </c>
      <c r="E183" s="7">
        <f>'Publikime AL'!E286</f>
        <v>400</v>
      </c>
      <c r="I183" s="35"/>
    </row>
    <row r="184" spans="1:9" ht="15.75" customHeight="1" x14ac:dyDescent="0.25">
      <c r="A184" s="1"/>
      <c r="C184" s="6" t="s">
        <v>32</v>
      </c>
      <c r="D184" s="5" t="s">
        <v>34</v>
      </c>
      <c r="E184" s="7">
        <f>'Publikime AL'!E287</f>
        <v>400</v>
      </c>
      <c r="I184" s="35"/>
    </row>
    <row r="185" spans="1:9" ht="15.75" customHeight="1" x14ac:dyDescent="0.25">
      <c r="A185" s="1"/>
      <c r="C185" s="6" t="s">
        <v>34</v>
      </c>
      <c r="D185" s="5" t="s">
        <v>32</v>
      </c>
      <c r="E185" s="7">
        <f>'Publikime AL'!E288</f>
        <v>300</v>
      </c>
      <c r="I185" s="35"/>
    </row>
    <row r="186" spans="1:9" ht="15.75" customHeight="1" x14ac:dyDescent="0.25">
      <c r="A186" s="1"/>
      <c r="C186" s="6" t="s">
        <v>32</v>
      </c>
      <c r="D186" s="5" t="s">
        <v>35</v>
      </c>
      <c r="E186" s="7">
        <f>'Publikime AL'!E289</f>
        <v>300</v>
      </c>
      <c r="I186" s="35"/>
    </row>
    <row r="187" spans="1:9" ht="14.25" customHeight="1" x14ac:dyDescent="0.25">
      <c r="A187" s="1"/>
      <c r="C187" s="10" t="s">
        <v>35</v>
      </c>
      <c r="D187" s="11" t="s">
        <v>32</v>
      </c>
      <c r="E187" s="7">
        <f>'Publikime AL'!E290</f>
        <v>300</v>
      </c>
      <c r="I187" s="35"/>
    </row>
    <row r="188" spans="1:9" ht="15.75" thickBot="1" x14ac:dyDescent="0.3">
      <c r="A188" s="1"/>
      <c r="I188" s="35"/>
    </row>
    <row r="189" spans="1:9" ht="15.75" customHeight="1" thickBot="1" x14ac:dyDescent="0.3">
      <c r="A189" s="50" t="s">
        <v>274</v>
      </c>
      <c r="B189" s="219" t="s">
        <v>280</v>
      </c>
      <c r="C189" s="220"/>
      <c r="D189" s="220"/>
      <c r="E189" s="220"/>
      <c r="F189" s="220"/>
      <c r="G189" s="220"/>
      <c r="H189" s="220"/>
      <c r="I189" s="221"/>
    </row>
    <row r="190" spans="1:9" x14ac:dyDescent="0.25">
      <c r="A190" s="1"/>
      <c r="I190" s="35"/>
    </row>
    <row r="191" spans="1:9" x14ac:dyDescent="0.25">
      <c r="A191" s="1"/>
      <c r="C191" s="12" t="s">
        <v>276</v>
      </c>
      <c r="D191" s="12" t="s">
        <v>277</v>
      </c>
      <c r="E191" s="8" t="s">
        <v>398</v>
      </c>
      <c r="G191" s="34"/>
      <c r="I191" s="63"/>
    </row>
    <row r="192" spans="1:9" x14ac:dyDescent="0.25">
      <c r="A192" s="1"/>
      <c r="C192" s="6" t="s">
        <v>32</v>
      </c>
      <c r="D192" s="5" t="s">
        <v>33</v>
      </c>
      <c r="E192" s="5">
        <f>'Publikime AL'!E295</f>
        <v>200</v>
      </c>
      <c r="G192" s="34"/>
      <c r="I192" s="63"/>
    </row>
    <row r="193" spans="1:9" x14ac:dyDescent="0.25">
      <c r="A193" s="1"/>
      <c r="C193" s="6" t="s">
        <v>33</v>
      </c>
      <c r="D193" s="5" t="s">
        <v>32</v>
      </c>
      <c r="E193" s="5">
        <f>'Publikime AL'!E296</f>
        <v>200</v>
      </c>
      <c r="G193" s="34"/>
      <c r="I193" s="63"/>
    </row>
    <row r="194" spans="1:9" x14ac:dyDescent="0.25">
      <c r="A194" s="1"/>
      <c r="C194" s="6" t="s">
        <v>32</v>
      </c>
      <c r="D194" s="5" t="s">
        <v>34</v>
      </c>
      <c r="E194" s="5">
        <f>'Publikime AL'!E297</f>
        <v>200</v>
      </c>
      <c r="G194" s="34"/>
      <c r="I194" s="63"/>
    </row>
    <row r="195" spans="1:9" x14ac:dyDescent="0.25">
      <c r="A195" s="1"/>
      <c r="C195" s="6" t="s">
        <v>34</v>
      </c>
      <c r="D195" s="5" t="s">
        <v>32</v>
      </c>
      <c r="E195" s="5">
        <f>'Publikime AL'!E298</f>
        <v>200</v>
      </c>
      <c r="G195" s="34"/>
      <c r="I195" s="63"/>
    </row>
    <row r="196" spans="1:9" x14ac:dyDescent="0.25">
      <c r="A196" s="1"/>
      <c r="C196" s="6" t="s">
        <v>32</v>
      </c>
      <c r="D196" s="5" t="s">
        <v>35</v>
      </c>
      <c r="E196" s="5">
        <f>'Publikime AL'!E299</f>
        <v>200</v>
      </c>
      <c r="G196" s="34"/>
      <c r="I196" s="63"/>
    </row>
    <row r="197" spans="1:9" x14ac:dyDescent="0.25">
      <c r="A197" s="1"/>
      <c r="C197" s="10" t="s">
        <v>35</v>
      </c>
      <c r="D197" s="11" t="s">
        <v>32</v>
      </c>
      <c r="E197" s="5">
        <f>'Publikime AL'!E300</f>
        <v>200</v>
      </c>
      <c r="G197" s="34"/>
      <c r="I197" s="63"/>
    </row>
    <row r="198" spans="1:9" ht="15.75" thickBot="1" x14ac:dyDescent="0.3">
      <c r="A198" s="1"/>
      <c r="I198" s="35"/>
    </row>
    <row r="199" spans="1:9" ht="15.75" customHeight="1" thickBot="1" x14ac:dyDescent="0.3">
      <c r="A199" s="50" t="s">
        <v>274</v>
      </c>
      <c r="B199" s="219" t="s">
        <v>281</v>
      </c>
      <c r="C199" s="220"/>
      <c r="D199" s="220"/>
      <c r="E199" s="220"/>
      <c r="F199" s="220"/>
      <c r="G199" s="220"/>
      <c r="H199" s="220"/>
      <c r="I199" s="221"/>
    </row>
    <row r="200" spans="1:9" x14ac:dyDescent="0.25">
      <c r="A200" s="1"/>
      <c r="I200" s="35"/>
    </row>
    <row r="201" spans="1:9" x14ac:dyDescent="0.25">
      <c r="A201" s="1"/>
      <c r="C201" s="12" t="s">
        <v>276</v>
      </c>
      <c r="D201" s="12" t="s">
        <v>277</v>
      </c>
      <c r="E201" s="9" t="s">
        <v>36</v>
      </c>
      <c r="I201" s="35"/>
    </row>
    <row r="202" spans="1:9" x14ac:dyDescent="0.25">
      <c r="A202" s="1"/>
      <c r="C202" s="6" t="s">
        <v>32</v>
      </c>
      <c r="D202" s="5" t="s">
        <v>33</v>
      </c>
      <c r="E202" s="7">
        <f>'Publikime AL'!E305</f>
        <v>400</v>
      </c>
      <c r="I202" s="35"/>
    </row>
    <row r="203" spans="1:9" x14ac:dyDescent="0.25">
      <c r="A203" s="1"/>
      <c r="C203" s="6" t="s">
        <v>33</v>
      </c>
      <c r="D203" s="5" t="s">
        <v>32</v>
      </c>
      <c r="E203" s="7">
        <f>'Publikime AL'!E306</f>
        <v>400</v>
      </c>
      <c r="I203" s="35"/>
    </row>
    <row r="204" spans="1:9" x14ac:dyDescent="0.25">
      <c r="A204" s="1"/>
      <c r="C204" s="6" t="s">
        <v>32</v>
      </c>
      <c r="D204" s="5" t="s">
        <v>34</v>
      </c>
      <c r="E204" s="7">
        <f>'Publikime AL'!E307</f>
        <v>400</v>
      </c>
      <c r="I204" s="35"/>
    </row>
    <row r="205" spans="1:9" x14ac:dyDescent="0.25">
      <c r="A205" s="1"/>
      <c r="C205" s="6" t="s">
        <v>34</v>
      </c>
      <c r="D205" s="5" t="s">
        <v>32</v>
      </c>
      <c r="E205" s="7">
        <f>'Publikime AL'!E308</f>
        <v>300</v>
      </c>
      <c r="I205" s="35"/>
    </row>
    <row r="206" spans="1:9" x14ac:dyDescent="0.25">
      <c r="A206" s="1"/>
      <c r="C206" s="6" t="s">
        <v>32</v>
      </c>
      <c r="D206" s="5" t="s">
        <v>35</v>
      </c>
      <c r="E206" s="7">
        <f>'Publikime AL'!E309</f>
        <v>300</v>
      </c>
      <c r="I206" s="35"/>
    </row>
    <row r="207" spans="1:9" x14ac:dyDescent="0.25">
      <c r="A207" s="1"/>
      <c r="C207" s="10" t="s">
        <v>35</v>
      </c>
      <c r="D207" s="11" t="s">
        <v>32</v>
      </c>
      <c r="E207" s="7">
        <f>'Publikime AL'!E310</f>
        <v>300</v>
      </c>
      <c r="I207" s="35"/>
    </row>
    <row r="208" spans="1:9" ht="15.75" thickBot="1" x14ac:dyDescent="0.3">
      <c r="A208" s="1"/>
      <c r="I208" s="35"/>
    </row>
    <row r="209" spans="1:9" ht="15.75" customHeight="1" thickBot="1" x14ac:dyDescent="0.3">
      <c r="A209" s="50" t="s">
        <v>274</v>
      </c>
      <c r="B209" s="219" t="s">
        <v>282</v>
      </c>
      <c r="C209" s="220"/>
      <c r="D209" s="220"/>
      <c r="E209" s="220"/>
      <c r="F209" s="220"/>
      <c r="G209" s="221"/>
      <c r="H209" s="214" t="s">
        <v>206</v>
      </c>
      <c r="I209" s="215"/>
    </row>
    <row r="210" spans="1:9" ht="15.75" customHeight="1" x14ac:dyDescent="0.25">
      <c r="A210" s="1"/>
      <c r="I210" s="35"/>
    </row>
    <row r="211" spans="1:9" ht="15.75" customHeight="1" x14ac:dyDescent="0.25">
      <c r="A211" s="1"/>
      <c r="C211" s="12" t="s">
        <v>276</v>
      </c>
      <c r="D211" s="12" t="s">
        <v>277</v>
      </c>
      <c r="E211" s="9" t="s">
        <v>36</v>
      </c>
      <c r="I211" s="35"/>
    </row>
    <row r="212" spans="1:9" ht="15.75" customHeight="1" x14ac:dyDescent="0.25">
      <c r="A212" s="1"/>
      <c r="C212" s="6" t="s">
        <v>32</v>
      </c>
      <c r="D212" s="5" t="s">
        <v>33</v>
      </c>
      <c r="E212" s="7">
        <f>'Publikime AL'!E315</f>
        <v>400</v>
      </c>
      <c r="I212" s="35"/>
    </row>
    <row r="213" spans="1:9" ht="15.75" customHeight="1" x14ac:dyDescent="0.25">
      <c r="A213" s="1"/>
      <c r="C213" s="6" t="s">
        <v>33</v>
      </c>
      <c r="D213" s="5" t="s">
        <v>32</v>
      </c>
      <c r="E213" s="7">
        <f>'Publikime AL'!E316</f>
        <v>400</v>
      </c>
      <c r="I213" s="35"/>
    </row>
    <row r="214" spans="1:9" ht="15.75" customHeight="1" x14ac:dyDescent="0.25">
      <c r="A214" s="1"/>
      <c r="C214" s="6" t="s">
        <v>32</v>
      </c>
      <c r="D214" s="5" t="s">
        <v>34</v>
      </c>
      <c r="E214" s="7">
        <f>'Publikime AL'!E317</f>
        <v>400</v>
      </c>
      <c r="I214" s="35"/>
    </row>
    <row r="215" spans="1:9" ht="15.75" customHeight="1" x14ac:dyDescent="0.25">
      <c r="A215" s="1"/>
      <c r="C215" s="6" t="s">
        <v>34</v>
      </c>
      <c r="D215" s="5" t="s">
        <v>32</v>
      </c>
      <c r="E215" s="7">
        <f>'Publikime AL'!E318</f>
        <v>300</v>
      </c>
      <c r="I215" s="35"/>
    </row>
    <row r="216" spans="1:9" ht="15.75" customHeight="1" x14ac:dyDescent="0.25">
      <c r="A216" s="1"/>
      <c r="C216" s="6" t="s">
        <v>32</v>
      </c>
      <c r="D216" s="5" t="s">
        <v>35</v>
      </c>
      <c r="E216" s="7">
        <f>'Publikime AL'!E319</f>
        <v>300</v>
      </c>
      <c r="I216" s="35"/>
    </row>
    <row r="217" spans="1:9" ht="15.75" customHeight="1" x14ac:dyDescent="0.25">
      <c r="A217" s="1"/>
      <c r="C217" s="10" t="s">
        <v>35</v>
      </c>
      <c r="D217" s="11" t="s">
        <v>32</v>
      </c>
      <c r="E217" s="7">
        <f>'Publikime AL'!E320</f>
        <v>300</v>
      </c>
      <c r="I217" s="35"/>
    </row>
    <row r="218" spans="1:9" ht="15.75" customHeight="1" x14ac:dyDescent="0.25">
      <c r="A218" s="1"/>
      <c r="I218" s="35"/>
    </row>
    <row r="219" spans="1:9" ht="15.75" thickBot="1" x14ac:dyDescent="0.3">
      <c r="A219" s="1"/>
      <c r="I219" s="35"/>
    </row>
    <row r="220" spans="1:9" ht="15.75" customHeight="1" thickBot="1" x14ac:dyDescent="0.3">
      <c r="A220" s="50" t="s">
        <v>274</v>
      </c>
      <c r="B220" s="219" t="s">
        <v>283</v>
      </c>
      <c r="C220" s="220"/>
      <c r="D220" s="220"/>
      <c r="E220" s="220"/>
      <c r="F220" s="220"/>
      <c r="G220" s="220"/>
      <c r="H220" s="220"/>
      <c r="I220" s="221"/>
    </row>
    <row r="221" spans="1:9" x14ac:dyDescent="0.25">
      <c r="A221" s="1"/>
      <c r="I221" s="35"/>
    </row>
    <row r="222" spans="1:9" x14ac:dyDescent="0.25">
      <c r="A222" s="1"/>
      <c r="C222" s="12" t="s">
        <v>276</v>
      </c>
      <c r="D222" s="12" t="s">
        <v>277</v>
      </c>
      <c r="E222" s="9" t="s">
        <v>36</v>
      </c>
      <c r="I222" s="35"/>
    </row>
    <row r="223" spans="1:9" x14ac:dyDescent="0.25">
      <c r="A223" s="1"/>
      <c r="C223" s="6" t="s">
        <v>32</v>
      </c>
      <c r="D223" s="5" t="s">
        <v>33</v>
      </c>
      <c r="E223" s="7">
        <f>'Publikime AL'!E336</f>
        <v>400</v>
      </c>
      <c r="I223" s="35"/>
    </row>
    <row r="224" spans="1:9" x14ac:dyDescent="0.25">
      <c r="A224" s="1"/>
      <c r="C224" s="6" t="s">
        <v>33</v>
      </c>
      <c r="D224" s="5" t="s">
        <v>32</v>
      </c>
      <c r="E224" s="7">
        <f>'Publikime AL'!E337</f>
        <v>400</v>
      </c>
      <c r="I224" s="35"/>
    </row>
    <row r="225" spans="1:9" x14ac:dyDescent="0.25">
      <c r="A225" s="1"/>
      <c r="C225" s="6" t="s">
        <v>32</v>
      </c>
      <c r="D225" s="5" t="s">
        <v>34</v>
      </c>
      <c r="E225" s="7">
        <f>'Publikime AL'!E338</f>
        <v>400</v>
      </c>
      <c r="I225" s="35"/>
    </row>
    <row r="226" spans="1:9" x14ac:dyDescent="0.25">
      <c r="A226" s="1"/>
      <c r="C226" s="6" t="s">
        <v>34</v>
      </c>
      <c r="D226" s="5" t="s">
        <v>32</v>
      </c>
      <c r="E226" s="7">
        <f>'Publikime AL'!E339</f>
        <v>300</v>
      </c>
      <c r="I226" s="35"/>
    </row>
    <row r="227" spans="1:9" x14ac:dyDescent="0.25">
      <c r="A227" s="1"/>
      <c r="C227" s="6" t="s">
        <v>32</v>
      </c>
      <c r="D227" s="5" t="s">
        <v>35</v>
      </c>
      <c r="E227" s="7">
        <f>'Publikime AL'!E340</f>
        <v>300</v>
      </c>
      <c r="I227" s="35"/>
    </row>
    <row r="228" spans="1:9" x14ac:dyDescent="0.25">
      <c r="A228" s="1"/>
      <c r="C228" s="10" t="s">
        <v>35</v>
      </c>
      <c r="D228" s="11" t="s">
        <v>32</v>
      </c>
      <c r="E228" s="7">
        <f>'Publikime AL'!E341</f>
        <v>300</v>
      </c>
      <c r="I228" s="35"/>
    </row>
    <row r="229" spans="1:9" ht="15.75" thickBot="1" x14ac:dyDescent="0.3">
      <c r="A229" s="1"/>
      <c r="I229" s="35"/>
    </row>
    <row r="230" spans="1:9" ht="15.75" customHeight="1" thickBot="1" x14ac:dyDescent="0.3">
      <c r="A230" s="50" t="s">
        <v>274</v>
      </c>
      <c r="B230" s="219" t="s">
        <v>284</v>
      </c>
      <c r="C230" s="220"/>
      <c r="D230" s="220"/>
      <c r="E230" s="220"/>
      <c r="F230" s="220"/>
      <c r="G230" s="220"/>
      <c r="H230" s="220"/>
      <c r="I230" s="221"/>
    </row>
    <row r="231" spans="1:9" x14ac:dyDescent="0.25">
      <c r="A231" s="1"/>
      <c r="I231" s="35"/>
    </row>
    <row r="232" spans="1:9" x14ac:dyDescent="0.25">
      <c r="A232" s="1"/>
      <c r="C232" s="12" t="s">
        <v>276</v>
      </c>
      <c r="D232" s="12" t="s">
        <v>277</v>
      </c>
      <c r="E232" s="9" t="s">
        <v>36</v>
      </c>
      <c r="I232" s="35"/>
    </row>
    <row r="233" spans="1:9" ht="15.75" customHeight="1" x14ac:dyDescent="0.25">
      <c r="A233" s="1"/>
      <c r="C233" s="6" t="s">
        <v>32</v>
      </c>
      <c r="D233" s="5" t="s">
        <v>33</v>
      </c>
      <c r="E233" s="7">
        <f>'Publikime AL'!E336</f>
        <v>400</v>
      </c>
      <c r="I233" s="35"/>
    </row>
    <row r="234" spans="1:9" x14ac:dyDescent="0.25">
      <c r="A234" s="1"/>
      <c r="C234" s="6" t="s">
        <v>33</v>
      </c>
      <c r="D234" s="5" t="s">
        <v>32</v>
      </c>
      <c r="E234" s="7">
        <f>'Publikime AL'!E337</f>
        <v>400</v>
      </c>
      <c r="I234" s="35"/>
    </row>
    <row r="235" spans="1:9" x14ac:dyDescent="0.25">
      <c r="A235" s="1"/>
      <c r="C235" s="6" t="s">
        <v>32</v>
      </c>
      <c r="D235" s="5" t="s">
        <v>34</v>
      </c>
      <c r="E235" s="7">
        <f>'Publikime AL'!E338</f>
        <v>400</v>
      </c>
      <c r="I235" s="35"/>
    </row>
    <row r="236" spans="1:9" x14ac:dyDescent="0.25">
      <c r="A236" s="1"/>
      <c r="C236" s="6" t="s">
        <v>34</v>
      </c>
      <c r="D236" s="5" t="s">
        <v>32</v>
      </c>
      <c r="E236" s="7">
        <f>'Publikime AL'!E339</f>
        <v>300</v>
      </c>
      <c r="I236" s="35"/>
    </row>
    <row r="237" spans="1:9" x14ac:dyDescent="0.25">
      <c r="A237" s="1"/>
      <c r="C237" s="6" t="s">
        <v>32</v>
      </c>
      <c r="D237" s="5" t="s">
        <v>35</v>
      </c>
      <c r="E237" s="7">
        <f>'Publikime AL'!E340</f>
        <v>300</v>
      </c>
      <c r="I237" s="35"/>
    </row>
    <row r="238" spans="1:9" ht="15.75" customHeight="1" x14ac:dyDescent="0.25">
      <c r="A238" s="1"/>
      <c r="C238" s="10" t="s">
        <v>35</v>
      </c>
      <c r="D238" s="11" t="s">
        <v>32</v>
      </c>
      <c r="E238" s="7">
        <f>'Publikime AL'!E341</f>
        <v>300</v>
      </c>
      <c r="I238" s="35"/>
    </row>
    <row r="239" spans="1:9" ht="15.75" thickBot="1" x14ac:dyDescent="0.3">
      <c r="A239" s="1"/>
      <c r="I239" s="35"/>
    </row>
    <row r="240" spans="1:9" ht="15.75" customHeight="1" thickBot="1" x14ac:dyDescent="0.3">
      <c r="A240" s="50" t="s">
        <v>274</v>
      </c>
      <c r="B240" s="219" t="s">
        <v>285</v>
      </c>
      <c r="C240" s="220"/>
      <c r="D240" s="220"/>
      <c r="E240" s="220"/>
      <c r="F240" s="220"/>
      <c r="G240" s="221"/>
      <c r="H240" s="214" t="s">
        <v>206</v>
      </c>
      <c r="I240" s="215"/>
    </row>
    <row r="241" spans="1:9" ht="15.75" thickBot="1" x14ac:dyDescent="0.3">
      <c r="A241" s="1"/>
      <c r="I241" s="35"/>
    </row>
    <row r="242" spans="1:9" ht="15.75" customHeight="1" thickBot="1" x14ac:dyDescent="0.3">
      <c r="A242" s="50" t="s">
        <v>274</v>
      </c>
      <c r="B242" s="219" t="s">
        <v>286</v>
      </c>
      <c r="C242" s="220"/>
      <c r="D242" s="220"/>
      <c r="E242" s="220"/>
      <c r="F242" s="220"/>
      <c r="G242" s="221"/>
      <c r="H242" s="214" t="s">
        <v>206</v>
      </c>
      <c r="I242" s="215"/>
    </row>
    <row r="243" spans="1:9" ht="15.75" thickBot="1" x14ac:dyDescent="0.3">
      <c r="A243" s="1"/>
      <c r="I243" s="35"/>
    </row>
    <row r="244" spans="1:9" ht="15.75" customHeight="1" thickBot="1" x14ac:dyDescent="0.3">
      <c r="A244" s="50" t="s">
        <v>274</v>
      </c>
      <c r="B244" s="211" t="s">
        <v>287</v>
      </c>
      <c r="C244" s="212"/>
      <c r="D244" s="212"/>
      <c r="E244" s="212"/>
      <c r="F244" s="212"/>
      <c r="G244" s="212"/>
      <c r="H244" s="212"/>
      <c r="I244" s="213"/>
    </row>
    <row r="245" spans="1:9" x14ac:dyDescent="0.25">
      <c r="A245" s="1"/>
      <c r="I245" s="35"/>
    </row>
    <row r="246" spans="1:9" x14ac:dyDescent="0.25">
      <c r="A246" s="1"/>
      <c r="C246" s="12" t="s">
        <v>276</v>
      </c>
      <c r="D246" s="12" t="s">
        <v>277</v>
      </c>
      <c r="E246" s="9" t="s">
        <v>36</v>
      </c>
      <c r="I246" s="35"/>
    </row>
    <row r="247" spans="1:9" ht="15.75" customHeight="1" x14ac:dyDescent="0.25">
      <c r="A247" s="1"/>
      <c r="C247" s="6" t="s">
        <v>32</v>
      </c>
      <c r="D247" s="5" t="s">
        <v>33</v>
      </c>
      <c r="E247" s="7" t="str">
        <f>'[1]Publikime AL'!E343</f>
        <v>N/a</v>
      </c>
      <c r="I247" s="35"/>
    </row>
    <row r="248" spans="1:9" x14ac:dyDescent="0.25">
      <c r="A248" s="1"/>
      <c r="C248" s="6" t="s">
        <v>33</v>
      </c>
      <c r="D248" s="5" t="s">
        <v>32</v>
      </c>
      <c r="E248" s="7" t="str">
        <f>'[1]Publikime AL'!E344</f>
        <v>N/a</v>
      </c>
      <c r="I248" s="35"/>
    </row>
    <row r="249" spans="1:9" x14ac:dyDescent="0.25">
      <c r="A249" s="1"/>
      <c r="C249" s="6" t="s">
        <v>32</v>
      </c>
      <c r="D249" s="5" t="s">
        <v>34</v>
      </c>
      <c r="E249" s="7" t="str">
        <f>'[1]Publikime AL'!E345</f>
        <v>N/a</v>
      </c>
      <c r="I249" s="35"/>
    </row>
    <row r="250" spans="1:9" x14ac:dyDescent="0.25">
      <c r="A250" s="1"/>
      <c r="C250" s="6" t="s">
        <v>34</v>
      </c>
      <c r="D250" s="5" t="s">
        <v>32</v>
      </c>
      <c r="E250" s="7" t="str">
        <f>'[1]Publikime AL'!E346</f>
        <v>N/a</v>
      </c>
      <c r="I250" s="35"/>
    </row>
    <row r="251" spans="1:9" x14ac:dyDescent="0.25">
      <c r="A251" s="1"/>
      <c r="C251" s="6" t="s">
        <v>32</v>
      </c>
      <c r="D251" s="5" t="s">
        <v>35</v>
      </c>
      <c r="E251" s="7" t="str">
        <f>'[1]Publikime AL'!E347</f>
        <v>N/a</v>
      </c>
      <c r="I251" s="35"/>
    </row>
    <row r="252" spans="1:9" ht="15.75" customHeight="1" x14ac:dyDescent="0.25">
      <c r="A252" s="1"/>
      <c r="C252" s="10" t="s">
        <v>35</v>
      </c>
      <c r="D252" s="11" t="s">
        <v>32</v>
      </c>
      <c r="E252" s="7" t="str">
        <f>'[1]Publikime AL'!E348</f>
        <v>N/a</v>
      </c>
      <c r="I252" s="35"/>
    </row>
    <row r="253" spans="1:9" ht="15.75" thickBot="1" x14ac:dyDescent="0.3">
      <c r="A253" s="1"/>
      <c r="I253" s="35"/>
    </row>
    <row r="254" spans="1:9" ht="15.75" customHeight="1" thickBot="1" x14ac:dyDescent="0.3">
      <c r="A254" s="50" t="s">
        <v>274</v>
      </c>
      <c r="B254" s="219" t="s">
        <v>288</v>
      </c>
      <c r="C254" s="220"/>
      <c r="D254" s="220"/>
      <c r="E254" s="220"/>
      <c r="F254" s="220"/>
      <c r="G254" s="221"/>
      <c r="H254" s="214" t="s">
        <v>206</v>
      </c>
      <c r="I254" s="215"/>
    </row>
    <row r="255" spans="1:9" ht="15.75" thickBot="1" x14ac:dyDescent="0.3">
      <c r="A255" s="1"/>
      <c r="I255" s="35"/>
    </row>
    <row r="256" spans="1:9" ht="15.75" thickBot="1" x14ac:dyDescent="0.3">
      <c r="A256" s="50" t="s">
        <v>289</v>
      </c>
      <c r="B256" s="219" t="s">
        <v>290</v>
      </c>
      <c r="C256" s="220"/>
      <c r="D256" s="220"/>
      <c r="E256" s="220"/>
      <c r="F256" s="220"/>
      <c r="G256" s="221"/>
      <c r="H256" s="214" t="s">
        <v>207</v>
      </c>
      <c r="I256" s="215"/>
    </row>
    <row r="257" spans="1:9" ht="15.75" customHeight="1" x14ac:dyDescent="0.25">
      <c r="A257" s="1"/>
      <c r="I257" s="35"/>
    </row>
    <row r="258" spans="1:9" x14ac:dyDescent="0.25">
      <c r="A258" s="133" t="s">
        <v>245</v>
      </c>
      <c r="B258" s="131" t="s">
        <v>366</v>
      </c>
      <c r="C258" s="131" t="s">
        <v>367</v>
      </c>
      <c r="D258" s="131" t="s">
        <v>368</v>
      </c>
      <c r="E258" s="131" t="s">
        <v>369</v>
      </c>
      <c r="F258" s="131" t="s">
        <v>370</v>
      </c>
      <c r="G258" s="132" t="s">
        <v>371</v>
      </c>
      <c r="I258" s="35"/>
    </row>
    <row r="259" spans="1:9" x14ac:dyDescent="0.25">
      <c r="A259" s="134">
        <v>1</v>
      </c>
      <c r="B259" s="144">
        <f>'Publikime AL'!B362</f>
        <v>25.078152760000002</v>
      </c>
      <c r="C259" s="144">
        <f>'Publikime AL'!C362</f>
        <v>138.87214759999998</v>
      </c>
      <c r="D259" s="144">
        <f>'Publikime AL'!D362</f>
        <v>0.60815462999999959</v>
      </c>
      <c r="E259" s="144">
        <f>'Publikime AL'!E362</f>
        <v>-59.180084999999998</v>
      </c>
      <c r="F259" s="144">
        <f>'Publikime AL'!F362</f>
        <v>-22.124928000000001</v>
      </c>
      <c r="G259" s="144">
        <f>'Publikime AL'!G362</f>
        <v>83.016621459999982</v>
      </c>
      <c r="I259" s="35"/>
    </row>
    <row r="260" spans="1:9" x14ac:dyDescent="0.25">
      <c r="A260" s="134">
        <v>2</v>
      </c>
      <c r="B260" s="144">
        <f>'Publikime AL'!B363</f>
        <v>37.083432670000001</v>
      </c>
      <c r="C260" s="144">
        <f>'Publikime AL'!C363</f>
        <v>98.142817859999994</v>
      </c>
      <c r="D260" s="144">
        <f>'Publikime AL'!D363</f>
        <v>1.1276052700000001</v>
      </c>
      <c r="E260" s="144">
        <f>'Publikime AL'!E363</f>
        <v>-83.243061710000006</v>
      </c>
      <c r="F260" s="144">
        <f>'Publikime AL'!F363</f>
        <v>-22.831872000000001</v>
      </c>
      <c r="G260" s="144">
        <f>'Publikime AL'!G363</f>
        <v>142.60893588000002</v>
      </c>
      <c r="I260" s="35"/>
    </row>
    <row r="261" spans="1:9" x14ac:dyDescent="0.25">
      <c r="A261" s="134">
        <v>3</v>
      </c>
      <c r="B261" s="144">
        <f>'Publikime AL'!B364</f>
        <v>41.695637449999992</v>
      </c>
      <c r="C261" s="144">
        <f>'Publikime AL'!C364</f>
        <v>70.941912950000003</v>
      </c>
      <c r="D261" s="144">
        <f>'Publikime AL'!D364</f>
        <v>-2.9879056199999994</v>
      </c>
      <c r="E261" s="144">
        <f>'Publikime AL'!E364</f>
        <v>-94.374607650000002</v>
      </c>
      <c r="F261" s="144">
        <f>'Publikime AL'!F364</f>
        <v>-27.621887999999998</v>
      </c>
      <c r="G261" s="144">
        <f>'Publikime AL'!G364</f>
        <v>159.87621768</v>
      </c>
      <c r="I261" s="35"/>
    </row>
    <row r="262" spans="1:9" ht="15.75" customHeight="1" x14ac:dyDescent="0.25">
      <c r="A262" s="134">
        <v>4</v>
      </c>
      <c r="B262" s="144">
        <f>'Publikime AL'!B365</f>
        <v>42.610095039999997</v>
      </c>
      <c r="C262" s="144">
        <f>'Publikime AL'!C365</f>
        <v>65.954619120000004</v>
      </c>
      <c r="D262" s="144">
        <f>'Publikime AL'!D365</f>
        <v>-7.8474656700000001</v>
      </c>
      <c r="E262" s="144">
        <f>'Publikime AL'!E365</f>
        <v>-94.390735660000004</v>
      </c>
      <c r="F262" s="144">
        <f>'Publikime AL'!F365</f>
        <v>-34.124160000000003</v>
      </c>
      <c r="G262" s="144">
        <f>'Publikime AL'!G365</f>
        <v>173.10633852999999</v>
      </c>
      <c r="I262" s="35"/>
    </row>
    <row r="263" spans="1:9" x14ac:dyDescent="0.25">
      <c r="A263" s="134">
        <v>5</v>
      </c>
      <c r="B263" s="144">
        <f>'Publikime AL'!B366</f>
        <v>32.017385990000001</v>
      </c>
      <c r="C263" s="144">
        <f>'Publikime AL'!C366</f>
        <v>69.390657349999998</v>
      </c>
      <c r="D263" s="144">
        <f>'Publikime AL'!D366</f>
        <v>-6.1471873599999993</v>
      </c>
      <c r="E263" s="144">
        <f>'Publikime AL'!E366</f>
        <v>-81.839925679999993</v>
      </c>
      <c r="F263" s="144">
        <f>'Publikime AL'!F366</f>
        <v>-28.906752000000001</v>
      </c>
      <c r="G263" s="144">
        <f>'Publikime AL'!G366</f>
        <v>151.18516109000001</v>
      </c>
      <c r="I263" s="35"/>
    </row>
    <row r="264" spans="1:9" x14ac:dyDescent="0.25">
      <c r="A264" s="134">
        <v>6</v>
      </c>
      <c r="B264" s="144">
        <f>'Publikime AL'!B367</f>
        <v>11.416446629999999</v>
      </c>
      <c r="C264" s="144">
        <f>'Publikime AL'!C367</f>
        <v>111.92103316000001</v>
      </c>
      <c r="D264" s="144">
        <f>'Publikime AL'!D367</f>
        <v>11.203315499999999</v>
      </c>
      <c r="E264" s="144">
        <f>'Publikime AL'!E367</f>
        <v>-32.314061780000003</v>
      </c>
      <c r="F264" s="144">
        <f>'Publikime AL'!F367</f>
        <v>-10.996607999999998</v>
      </c>
      <c r="G264" s="144">
        <f>'Publikime AL'!G367</f>
        <v>149.52978318999999</v>
      </c>
      <c r="I264" s="35"/>
    </row>
    <row r="265" spans="1:9" x14ac:dyDescent="0.25">
      <c r="A265" s="134">
        <v>7</v>
      </c>
      <c r="B265" s="144">
        <f>'Publikime AL'!B368</f>
        <v>-8.0392434599999998</v>
      </c>
      <c r="C265" s="144">
        <f>'Publikime AL'!C368</f>
        <v>177.47541979999997</v>
      </c>
      <c r="D265" s="144">
        <f>'Publikime AL'!D368</f>
        <v>3.7621141399999987</v>
      </c>
      <c r="E265" s="144">
        <f>'Publikime AL'!E368</f>
        <v>-13.1894788</v>
      </c>
      <c r="F265" s="144">
        <f>'Publikime AL'!F368</f>
        <v>-18.568704</v>
      </c>
      <c r="G265" s="144">
        <f>'Publikime AL'!G368</f>
        <v>81.745735049999993</v>
      </c>
      <c r="I265" s="35"/>
    </row>
    <row r="266" spans="1:9" x14ac:dyDescent="0.25">
      <c r="A266" s="134">
        <v>8</v>
      </c>
      <c r="B266" s="144">
        <f>'Publikime AL'!B369</f>
        <v>-11.750054310000001</v>
      </c>
      <c r="C266" s="144">
        <f>'Publikime AL'!C369</f>
        <v>209.01217637000002</v>
      </c>
      <c r="D266" s="144">
        <f>'Publikime AL'!D369</f>
        <v>50.839811930000003</v>
      </c>
      <c r="E266" s="144">
        <f>'Publikime AL'!E369</f>
        <v>-11.415398750000001</v>
      </c>
      <c r="F266" s="144">
        <f>'Publikime AL'!F369</f>
        <v>13.114751999999999</v>
      </c>
      <c r="G266" s="144">
        <f>'Publikime AL'!G369</f>
        <v>17.504685959999993</v>
      </c>
      <c r="I266" s="35"/>
    </row>
    <row r="267" spans="1:9" x14ac:dyDescent="0.25">
      <c r="A267" s="134">
        <v>9</v>
      </c>
      <c r="B267" s="144">
        <f>'Publikime AL'!B370</f>
        <v>-9.314645689999999</v>
      </c>
      <c r="C267" s="144">
        <f>'Publikime AL'!C370</f>
        <v>199.02410570000001</v>
      </c>
      <c r="D267" s="144">
        <f>'Publikime AL'!D370</f>
        <v>83.887020239999998</v>
      </c>
      <c r="E267" s="144">
        <f>'Publikime AL'!E370</f>
        <v>-26.004787990000001</v>
      </c>
      <c r="F267" s="144">
        <f>'Publikime AL'!F370</f>
        <v>101.79456</v>
      </c>
      <c r="G267" s="144">
        <f>'Publikime AL'!G370</f>
        <v>-83.847536009999999</v>
      </c>
      <c r="I267" s="35"/>
    </row>
    <row r="268" spans="1:9" x14ac:dyDescent="0.25">
      <c r="A268" s="134">
        <v>10</v>
      </c>
      <c r="B268" s="144">
        <f>'Publikime AL'!B371</f>
        <v>-9.6603493599999997</v>
      </c>
      <c r="C268" s="144">
        <f>'Publikime AL'!C371</f>
        <v>198.99075299</v>
      </c>
      <c r="D268" s="144">
        <f>'Publikime AL'!D371</f>
        <v>130.86395026</v>
      </c>
      <c r="E268" s="144">
        <f>'Publikime AL'!E371</f>
        <v>-24.659712739999996</v>
      </c>
      <c r="F268" s="144">
        <f>'Publikime AL'!F371</f>
        <v>216.80601599999997</v>
      </c>
      <c r="G268" s="144">
        <f>'Publikime AL'!G371</f>
        <v>-157.86989449000001</v>
      </c>
      <c r="I268" s="35"/>
    </row>
    <row r="269" spans="1:9" x14ac:dyDescent="0.25">
      <c r="A269" s="134">
        <v>11</v>
      </c>
      <c r="B269" s="144">
        <f>'Publikime AL'!B372</f>
        <v>-4.9107340400000004</v>
      </c>
      <c r="C269" s="144">
        <f>'Publikime AL'!C372</f>
        <v>198.97514108999999</v>
      </c>
      <c r="D269" s="144">
        <f>'Publikime AL'!D372</f>
        <v>147.14432804999998</v>
      </c>
      <c r="E269" s="144">
        <f>'Publikime AL'!E372</f>
        <v>-38.865255579999996</v>
      </c>
      <c r="F269" s="144">
        <f>'Publikime AL'!F372</f>
        <v>282.21580799999998</v>
      </c>
      <c r="G269" s="144">
        <f>'Publikime AL'!G372</f>
        <v>-215.49201244999998</v>
      </c>
      <c r="I269" s="35"/>
    </row>
    <row r="270" spans="1:9" x14ac:dyDescent="0.25">
      <c r="A270" s="134">
        <v>12</v>
      </c>
      <c r="B270" s="144">
        <f>'Publikime AL'!B373</f>
        <v>-11.953509029999999</v>
      </c>
      <c r="C270" s="144">
        <f>'Publikime AL'!C373</f>
        <v>198.98223740999998</v>
      </c>
      <c r="D270" s="144">
        <f>'Publikime AL'!D373</f>
        <v>149.56878583000002</v>
      </c>
      <c r="E270" s="144">
        <f>'Publikime AL'!E373</f>
        <v>-68.731086879999992</v>
      </c>
      <c r="F270" s="144">
        <f>'Publikime AL'!F373</f>
        <v>300.92697599999997</v>
      </c>
      <c r="G270" s="144">
        <f>'Publikime AL'!G373</f>
        <v>-285.44882471999995</v>
      </c>
      <c r="I270" s="35"/>
    </row>
    <row r="271" spans="1:9" x14ac:dyDescent="0.25">
      <c r="A271" s="134">
        <v>13</v>
      </c>
      <c r="B271" s="144">
        <f>'Publikime AL'!B374</f>
        <v>-10.155075759999999</v>
      </c>
      <c r="C271" s="144">
        <f>'Publikime AL'!C374</f>
        <v>198.93327277999998</v>
      </c>
      <c r="D271" s="144">
        <f>'Publikime AL'!D374</f>
        <v>138.03016921</v>
      </c>
      <c r="E271" s="144">
        <f>'Publikime AL'!E374</f>
        <v>-80.723868040000013</v>
      </c>
      <c r="F271" s="144">
        <f>'Publikime AL'!F374</f>
        <v>275.81836800000002</v>
      </c>
      <c r="G271" s="144">
        <f>'Publikime AL'!G374</f>
        <v>-244.64885573999999</v>
      </c>
      <c r="I271" s="35"/>
    </row>
    <row r="272" spans="1:9" ht="15.75" customHeight="1" x14ac:dyDescent="0.25">
      <c r="A272" s="134">
        <v>14</v>
      </c>
      <c r="B272" s="144">
        <f>'Publikime AL'!B375</f>
        <v>-6.5913522699999998</v>
      </c>
      <c r="C272" s="144">
        <f>'Publikime AL'!C375</f>
        <v>198.88643708000004</v>
      </c>
      <c r="D272" s="144">
        <f>'Publikime AL'!D375</f>
        <v>121.03341789999999</v>
      </c>
      <c r="E272" s="144">
        <f>'Publikime AL'!E375</f>
        <v>-81.146421649999979</v>
      </c>
      <c r="F272" s="144">
        <f>'Publikime AL'!F375</f>
        <v>217.16083199999997</v>
      </c>
      <c r="G272" s="144">
        <f>'Publikime AL'!G375</f>
        <v>-179.81042552</v>
      </c>
      <c r="I272" s="35"/>
    </row>
    <row r="273" spans="1:9" x14ac:dyDescent="0.25">
      <c r="A273" s="134">
        <v>15</v>
      </c>
      <c r="B273" s="144">
        <f>'Publikime AL'!B376</f>
        <v>12.559518619999999</v>
      </c>
      <c r="C273" s="144">
        <f>'Publikime AL'!C376</f>
        <v>198.89211414000002</v>
      </c>
      <c r="D273" s="144">
        <f>'Publikime AL'!D376</f>
        <v>66.624866560000001</v>
      </c>
      <c r="E273" s="144">
        <f>'Publikime AL'!E376</f>
        <v>-62.831464300000007</v>
      </c>
      <c r="F273" s="144">
        <f>'Publikime AL'!F376</f>
        <v>80.981375999999997</v>
      </c>
      <c r="G273" s="144">
        <f>'Publikime AL'!G376</f>
        <v>33.546239740000004</v>
      </c>
      <c r="I273" s="35"/>
    </row>
    <row r="274" spans="1:9" x14ac:dyDescent="0.25">
      <c r="A274" s="134">
        <v>16</v>
      </c>
      <c r="B274" s="144">
        <f>'Publikime AL'!B377</f>
        <v>19.6310821</v>
      </c>
      <c r="C274" s="144">
        <f>'Publikime AL'!C377</f>
        <v>198.84102062999997</v>
      </c>
      <c r="D274" s="144">
        <f>'Publikime AL'!D377</f>
        <v>20.954723880000003</v>
      </c>
      <c r="E274" s="144">
        <f>'Publikime AL'!E377</f>
        <v>-53.783656029999996</v>
      </c>
      <c r="F274" s="144">
        <f>'Publikime AL'!F377</f>
        <v>-47.074943999999995</v>
      </c>
      <c r="G274" s="144">
        <f>'Publikime AL'!G377</f>
        <v>170.70907263000001</v>
      </c>
      <c r="I274" s="35"/>
    </row>
    <row r="275" spans="1:9" x14ac:dyDescent="0.25">
      <c r="A275" s="134">
        <v>17</v>
      </c>
      <c r="B275" s="144">
        <f>'Publikime AL'!B378</f>
        <v>0.95582591999999966</v>
      </c>
      <c r="C275" s="144">
        <f>'Publikime AL'!C378</f>
        <v>198.95740026999999</v>
      </c>
      <c r="D275" s="144">
        <f>'Publikime AL'!D378</f>
        <v>10.947138350000003</v>
      </c>
      <c r="E275" s="144">
        <f>'Publikime AL'!E378</f>
        <v>-5.0609665699999988</v>
      </c>
      <c r="F275" s="144">
        <f>'Publikime AL'!F378</f>
        <v>-73.417344</v>
      </c>
      <c r="G275" s="144">
        <f>'Publikime AL'!G378</f>
        <v>164.76880771</v>
      </c>
      <c r="I275" s="35"/>
    </row>
    <row r="276" spans="1:9" x14ac:dyDescent="0.25">
      <c r="A276" s="134">
        <v>18</v>
      </c>
      <c r="B276" s="144">
        <f>'Publikime AL'!B379</f>
        <v>-1.9085068700000003</v>
      </c>
      <c r="C276" s="144">
        <f>'Publikime AL'!C379</f>
        <v>218.71000753999999</v>
      </c>
      <c r="D276" s="144">
        <f>'Publikime AL'!D379</f>
        <v>13.132095339999999</v>
      </c>
      <c r="E276" s="144">
        <f>'Publikime AL'!E379</f>
        <v>-3.2610816999999996</v>
      </c>
      <c r="F276" s="144">
        <f>'Publikime AL'!F379</f>
        <v>-109.93651200000001</v>
      </c>
      <c r="G276" s="144">
        <f>'Publikime AL'!G379</f>
        <v>188.20085618000002</v>
      </c>
      <c r="I276" s="35"/>
    </row>
    <row r="277" spans="1:9" x14ac:dyDescent="0.25">
      <c r="A277" s="134">
        <v>19</v>
      </c>
      <c r="B277" s="144">
        <f>'Publikime AL'!B380</f>
        <v>-2.8372377399999995</v>
      </c>
      <c r="C277" s="144">
        <f>'Publikime AL'!C380</f>
        <v>238.62866867999998</v>
      </c>
      <c r="D277" s="144">
        <f>'Publikime AL'!D380</f>
        <v>15.95288261</v>
      </c>
      <c r="E277" s="144">
        <f>'Publikime AL'!E380</f>
        <v>-33.959117829999997</v>
      </c>
      <c r="F277" s="144">
        <f>'Publikime AL'!F380</f>
        <v>-102.302592</v>
      </c>
      <c r="G277" s="144">
        <f>'Publikime AL'!G380</f>
        <v>174.36819324000001</v>
      </c>
      <c r="I277" s="35"/>
    </row>
    <row r="278" spans="1:9" x14ac:dyDescent="0.25">
      <c r="A278" s="134">
        <v>20</v>
      </c>
      <c r="B278" s="144">
        <f>'Publikime AL'!B381</f>
        <v>-1.1648447900000001</v>
      </c>
      <c r="C278" s="144">
        <f>'Publikime AL'!C381</f>
        <v>234.17643737999998</v>
      </c>
      <c r="D278" s="144">
        <f>'Publikime AL'!D381</f>
        <v>1.7006331400000003</v>
      </c>
      <c r="E278" s="144">
        <f>'Publikime AL'!E381</f>
        <v>-35.63320427</v>
      </c>
      <c r="F278" s="144">
        <f>'Publikime AL'!F381</f>
        <v>-125.34144000000001</v>
      </c>
      <c r="G278" s="144">
        <f>'Publikime AL'!G381</f>
        <v>201.00003688000001</v>
      </c>
      <c r="I278" s="35"/>
    </row>
    <row r="279" spans="1:9" x14ac:dyDescent="0.25">
      <c r="A279" s="134">
        <v>21</v>
      </c>
      <c r="B279" s="144">
        <f>'Publikime AL'!B382</f>
        <v>-3.5184844399999999</v>
      </c>
      <c r="C279" s="144">
        <f>'Publikime AL'!C382</f>
        <v>219.19539583000002</v>
      </c>
      <c r="D279" s="144">
        <f>'Publikime AL'!D382</f>
        <v>22.085167700000003</v>
      </c>
      <c r="E279" s="144">
        <f>'Publikime AL'!E382</f>
        <v>-31.910861769999997</v>
      </c>
      <c r="F279" s="144">
        <f>'Publikime AL'!F382</f>
        <v>-83.682816000000003</v>
      </c>
      <c r="G279" s="144">
        <f>'Publikime AL'!G382</f>
        <v>173.56179325000002</v>
      </c>
      <c r="I279" s="35"/>
    </row>
    <row r="280" spans="1:9" x14ac:dyDescent="0.25">
      <c r="A280" s="134">
        <v>22</v>
      </c>
      <c r="B280" s="144">
        <f>'Publikime AL'!B383</f>
        <v>16.115016829999998</v>
      </c>
      <c r="C280" s="144">
        <f>'Publikime AL'!C383</f>
        <v>199.33350525000003</v>
      </c>
      <c r="D280" s="144">
        <f>'Publikime AL'!D383</f>
        <v>6.8564645600000009</v>
      </c>
      <c r="E280" s="144">
        <f>'Publikime AL'!E383</f>
        <v>-48.467867079999998</v>
      </c>
      <c r="F280" s="144">
        <f>'Publikime AL'!F383</f>
        <v>-91.776383999999993</v>
      </c>
      <c r="G280" s="144">
        <f>'Publikime AL'!G383</f>
        <v>205.98036324</v>
      </c>
      <c r="I280" s="35"/>
    </row>
    <row r="281" spans="1:9" x14ac:dyDescent="0.25">
      <c r="A281" s="134">
        <v>23</v>
      </c>
      <c r="B281" s="144">
        <f>'Publikime AL'!B384</f>
        <v>38.39609059</v>
      </c>
      <c r="C281" s="144">
        <f>'Publikime AL'!C384</f>
        <v>198.96307734000001</v>
      </c>
      <c r="D281" s="144">
        <f>'Publikime AL'!D384</f>
        <v>-11.37291754</v>
      </c>
      <c r="E281" s="144">
        <f>'Publikime AL'!E384</f>
        <v>-56.135118499999997</v>
      </c>
      <c r="F281" s="144">
        <f>'Publikime AL'!F384</f>
        <v>-125.54304</v>
      </c>
      <c r="G281" s="144">
        <f>'Publikime AL'!G384</f>
        <v>258.65699132999998</v>
      </c>
      <c r="I281" s="35"/>
    </row>
    <row r="282" spans="1:9" ht="15.75" customHeight="1" x14ac:dyDescent="0.25">
      <c r="A282" s="135">
        <v>24</v>
      </c>
      <c r="B282" s="144">
        <f>'Publikime AL'!B385</f>
        <v>57.564863559999992</v>
      </c>
      <c r="C282" s="144">
        <f>'Publikime AL'!C385</f>
        <v>197.97881773</v>
      </c>
      <c r="D282" s="144">
        <f>'Publikime AL'!D385</f>
        <v>-37.635334129999997</v>
      </c>
      <c r="E282" s="144">
        <f>'Publikime AL'!E385</f>
        <v>-83.659164139999987</v>
      </c>
      <c r="F282" s="144">
        <f>'Publikime AL'!F385</f>
        <v>-159.81504000000001</v>
      </c>
      <c r="G282" s="144">
        <f>'Publikime AL'!G385</f>
        <v>307.72094743000002</v>
      </c>
      <c r="I282" s="35"/>
    </row>
    <row r="283" spans="1:9" x14ac:dyDescent="0.25">
      <c r="A283" s="140"/>
      <c r="I283" s="35"/>
    </row>
    <row r="284" spans="1:9" x14ac:dyDescent="0.25">
      <c r="A284" s="1"/>
      <c r="I284" s="35"/>
    </row>
    <row r="285" spans="1:9" ht="15.75" thickBot="1" x14ac:dyDescent="0.3">
      <c r="A285" s="1"/>
      <c r="I285" s="35"/>
    </row>
    <row r="286" spans="1:9" ht="15.75" customHeight="1" thickBot="1" x14ac:dyDescent="0.3">
      <c r="A286" s="50" t="s">
        <v>291</v>
      </c>
      <c r="B286" s="211" t="s">
        <v>292</v>
      </c>
      <c r="C286" s="212"/>
      <c r="D286" s="212"/>
      <c r="E286" s="212"/>
      <c r="F286" s="212"/>
      <c r="G286" s="212"/>
      <c r="H286" s="212"/>
      <c r="I286" s="213"/>
    </row>
    <row r="287" spans="1:9" ht="15.75" customHeight="1" x14ac:dyDescent="0.25">
      <c r="A287" s="1"/>
      <c r="B287" s="38"/>
      <c r="C287" s="38"/>
      <c r="D287" s="38"/>
      <c r="E287" s="38"/>
      <c r="F287" s="38"/>
      <c r="G287" s="38"/>
      <c r="I287" s="35"/>
    </row>
    <row r="288" spans="1:9" ht="15.75" customHeight="1" x14ac:dyDescent="0.25">
      <c r="A288" s="1"/>
      <c r="C288" s="39" t="s">
        <v>251</v>
      </c>
      <c r="D288" s="40" t="s">
        <v>293</v>
      </c>
      <c r="E288" s="41" t="s">
        <v>294</v>
      </c>
      <c r="F288" s="38"/>
      <c r="G288" s="38"/>
      <c r="I288" s="35"/>
    </row>
    <row r="289" spans="1:9" ht="15.75" customHeight="1" x14ac:dyDescent="0.25">
      <c r="A289" s="1"/>
      <c r="C289" s="48" t="s">
        <v>89</v>
      </c>
      <c r="D289" s="43" t="s">
        <v>401</v>
      </c>
      <c r="E289" s="44" t="s">
        <v>95</v>
      </c>
      <c r="F289" s="38"/>
      <c r="G289" s="38"/>
      <c r="I289" s="35"/>
    </row>
    <row r="290" spans="1:9" ht="15.75" customHeight="1" x14ac:dyDescent="0.25">
      <c r="A290" s="1"/>
      <c r="C290" s="42" t="s">
        <v>90</v>
      </c>
      <c r="D290" s="43" t="s">
        <v>401</v>
      </c>
      <c r="E290" s="44" t="s">
        <v>95</v>
      </c>
      <c r="F290" s="38"/>
      <c r="G290" s="38"/>
      <c r="I290" s="35"/>
    </row>
    <row r="291" spans="1:9" x14ac:dyDescent="0.25">
      <c r="A291" s="1"/>
      <c r="C291" s="42" t="s">
        <v>91</v>
      </c>
      <c r="D291" s="43" t="s">
        <v>401</v>
      </c>
      <c r="E291" s="44" t="s">
        <v>95</v>
      </c>
      <c r="F291" s="38"/>
      <c r="G291" s="38"/>
      <c r="I291" s="35"/>
    </row>
    <row r="292" spans="1:9" ht="15.75" customHeight="1" x14ac:dyDescent="0.25">
      <c r="A292" s="1"/>
      <c r="C292" s="42" t="s">
        <v>92</v>
      </c>
      <c r="D292" s="43" t="s">
        <v>401</v>
      </c>
      <c r="E292" s="44" t="s">
        <v>96</v>
      </c>
      <c r="F292" s="38"/>
      <c r="G292" s="38"/>
      <c r="I292" s="35"/>
    </row>
    <row r="293" spans="1:9" ht="15.75" customHeight="1" x14ac:dyDescent="0.25">
      <c r="A293" s="1"/>
      <c r="C293" s="45" t="s">
        <v>93</v>
      </c>
      <c r="D293" s="43" t="s">
        <v>401</v>
      </c>
      <c r="E293" s="47" t="s">
        <v>96</v>
      </c>
      <c r="F293" s="38"/>
      <c r="G293" s="38"/>
      <c r="I293" s="35"/>
    </row>
    <row r="294" spans="1:9" ht="15.75" customHeight="1" thickBot="1" x14ac:dyDescent="0.3">
      <c r="A294" s="1"/>
      <c r="I294" s="35"/>
    </row>
    <row r="295" spans="1:9" ht="15.75" customHeight="1" thickBot="1" x14ac:dyDescent="0.3">
      <c r="A295" s="50" t="s">
        <v>295</v>
      </c>
      <c r="B295" s="219" t="s">
        <v>296</v>
      </c>
      <c r="C295" s="220"/>
      <c r="D295" s="220"/>
      <c r="E295" s="220"/>
      <c r="F295" s="220"/>
      <c r="G295" s="221"/>
      <c r="H295" s="214" t="s">
        <v>206</v>
      </c>
      <c r="I295" s="215"/>
    </row>
    <row r="296" spans="1:9" ht="15.75" thickBot="1" x14ac:dyDescent="0.3">
      <c r="A296" s="1"/>
      <c r="I296" s="35"/>
    </row>
    <row r="297" spans="1:9" ht="15.75" customHeight="1" thickBot="1" x14ac:dyDescent="0.3">
      <c r="A297" s="50" t="s">
        <v>297</v>
      </c>
      <c r="B297" s="219" t="s">
        <v>298</v>
      </c>
      <c r="C297" s="220"/>
      <c r="D297" s="220"/>
      <c r="E297" s="220"/>
      <c r="F297" s="220"/>
      <c r="G297" s="221"/>
      <c r="H297" s="214" t="s">
        <v>206</v>
      </c>
      <c r="I297" s="215"/>
    </row>
    <row r="298" spans="1:9" ht="15.75" thickBot="1" x14ac:dyDescent="0.3">
      <c r="A298" s="1"/>
      <c r="I298" s="35"/>
    </row>
    <row r="299" spans="1:9" ht="15.75" customHeight="1" thickBot="1" x14ac:dyDescent="0.3">
      <c r="A299" s="50" t="s">
        <v>299</v>
      </c>
      <c r="B299" s="219" t="s">
        <v>300</v>
      </c>
      <c r="C299" s="220"/>
      <c r="D299" s="220"/>
      <c r="E299" s="220"/>
      <c r="F299" s="220"/>
      <c r="G299" s="221"/>
      <c r="H299" s="214" t="s">
        <v>206</v>
      </c>
      <c r="I299" s="215"/>
    </row>
    <row r="300" spans="1:9" ht="15.75" thickBot="1" x14ac:dyDescent="0.3">
      <c r="A300" s="1"/>
      <c r="I300" s="35"/>
    </row>
    <row r="301" spans="1:9" ht="15.75" customHeight="1" thickBot="1" x14ac:dyDescent="0.3">
      <c r="A301" s="50" t="s">
        <v>301</v>
      </c>
      <c r="B301" s="219" t="s">
        <v>302</v>
      </c>
      <c r="C301" s="220"/>
      <c r="D301" s="220"/>
      <c r="E301" s="220"/>
      <c r="F301" s="220"/>
      <c r="G301" s="220"/>
      <c r="H301" s="220"/>
      <c r="I301" s="221"/>
    </row>
    <row r="302" spans="1:9" ht="15.75" customHeight="1" x14ac:dyDescent="0.25">
      <c r="A302" s="1"/>
      <c r="I302" s="35"/>
    </row>
    <row r="303" spans="1:9" ht="15" customHeight="1" x14ac:dyDescent="0.25">
      <c r="A303" s="61"/>
      <c r="B303" s="62"/>
      <c r="C303" s="27" t="s">
        <v>303</v>
      </c>
      <c r="D303" s="28" t="s">
        <v>304</v>
      </c>
      <c r="E303" s="25" t="s">
        <v>294</v>
      </c>
      <c r="F303" s="26" t="s">
        <v>305</v>
      </c>
      <c r="G303" s="25" t="s">
        <v>306</v>
      </c>
      <c r="I303" s="63"/>
    </row>
    <row r="304" spans="1:9" ht="15" customHeight="1" x14ac:dyDescent="0.25">
      <c r="A304" s="61"/>
      <c r="B304" s="52"/>
      <c r="C304" s="29" t="s">
        <v>39</v>
      </c>
      <c r="D304" s="30">
        <v>500</v>
      </c>
      <c r="E304" s="5">
        <v>220</v>
      </c>
      <c r="F304" s="7" t="s">
        <v>41</v>
      </c>
      <c r="G304" s="3" t="s">
        <v>32</v>
      </c>
      <c r="I304" s="63"/>
    </row>
    <row r="305" spans="1:9" ht="15" customHeight="1" x14ac:dyDescent="0.25">
      <c r="A305" s="61"/>
      <c r="B305" s="52"/>
      <c r="C305" s="29" t="s">
        <v>42</v>
      </c>
      <c r="D305" s="30">
        <v>600</v>
      </c>
      <c r="E305" s="5">
        <v>220</v>
      </c>
      <c r="F305" s="7" t="s">
        <v>41</v>
      </c>
      <c r="G305" s="3" t="s">
        <v>32</v>
      </c>
      <c r="I305" s="63"/>
    </row>
    <row r="306" spans="1:9" ht="15" customHeight="1" x14ac:dyDescent="0.25">
      <c r="A306" s="61"/>
      <c r="B306" s="52"/>
      <c r="C306" s="53" t="s">
        <v>43</v>
      </c>
      <c r="D306" s="30">
        <v>250</v>
      </c>
      <c r="E306" s="5">
        <v>220</v>
      </c>
      <c r="F306" s="7" t="s">
        <v>41</v>
      </c>
      <c r="G306" s="3" t="s">
        <v>32</v>
      </c>
      <c r="I306" s="63"/>
    </row>
    <row r="307" spans="1:9" ht="15" customHeight="1" x14ac:dyDescent="0.25">
      <c r="A307" s="61"/>
      <c r="B307" s="52"/>
      <c r="C307" s="53" t="s">
        <v>117</v>
      </c>
      <c r="D307" s="30">
        <v>28</v>
      </c>
      <c r="E307" s="5">
        <v>220</v>
      </c>
      <c r="F307" s="7" t="s">
        <v>41</v>
      </c>
      <c r="G307" s="3" t="s">
        <v>32</v>
      </c>
      <c r="I307" s="35"/>
    </row>
    <row r="308" spans="1:9" ht="15" customHeight="1" x14ac:dyDescent="0.25">
      <c r="A308" s="61"/>
      <c r="B308" s="52"/>
      <c r="C308" s="53" t="s">
        <v>118</v>
      </c>
      <c r="D308" s="30">
        <v>72</v>
      </c>
      <c r="E308" s="5">
        <v>220</v>
      </c>
      <c r="F308" s="7" t="s">
        <v>41</v>
      </c>
      <c r="G308" s="3" t="s">
        <v>32</v>
      </c>
      <c r="I308" s="35"/>
    </row>
    <row r="309" spans="1:9" ht="15" customHeight="1" x14ac:dyDescent="0.25">
      <c r="A309" s="61"/>
      <c r="B309" s="52"/>
      <c r="C309" s="53" t="s">
        <v>119</v>
      </c>
      <c r="D309" s="30">
        <v>180</v>
      </c>
      <c r="E309" s="5">
        <v>220</v>
      </c>
      <c r="F309" s="7" t="s">
        <v>41</v>
      </c>
      <c r="G309" s="3" t="s">
        <v>32</v>
      </c>
      <c r="I309" s="35"/>
    </row>
    <row r="310" spans="1:9" ht="15" customHeight="1" x14ac:dyDescent="0.25">
      <c r="A310" s="61"/>
      <c r="B310" s="52"/>
      <c r="C310" s="53" t="s">
        <v>120</v>
      </c>
      <c r="D310" s="30">
        <v>97</v>
      </c>
      <c r="E310" s="5">
        <v>220</v>
      </c>
      <c r="F310" s="7" t="s">
        <v>41</v>
      </c>
      <c r="G310" s="3" t="s">
        <v>32</v>
      </c>
      <c r="I310" s="35"/>
    </row>
    <row r="311" spans="1:9" ht="15" customHeight="1" x14ac:dyDescent="0.25">
      <c r="A311" s="61"/>
      <c r="B311" s="52"/>
      <c r="C311" s="53" t="s">
        <v>121</v>
      </c>
      <c r="D311" s="30">
        <v>48.2</v>
      </c>
      <c r="E311" s="5">
        <v>110</v>
      </c>
      <c r="F311" s="7" t="s">
        <v>41</v>
      </c>
      <c r="G311" s="3" t="s">
        <v>32</v>
      </c>
      <c r="I311" s="35"/>
    </row>
    <row r="312" spans="1:9" ht="15" customHeight="1" x14ac:dyDescent="0.25">
      <c r="A312" s="61"/>
      <c r="B312" s="52"/>
      <c r="C312" s="53" t="s">
        <v>122</v>
      </c>
      <c r="D312" s="30">
        <v>71.569999999999993</v>
      </c>
      <c r="E312" s="5">
        <v>110</v>
      </c>
      <c r="F312" s="7" t="s">
        <v>41</v>
      </c>
      <c r="G312" s="3" t="s">
        <v>32</v>
      </c>
      <c r="I312" s="35"/>
    </row>
    <row r="313" spans="1:9" ht="15" customHeight="1" x14ac:dyDescent="0.25">
      <c r="A313" s="61"/>
      <c r="B313" s="52"/>
      <c r="C313" s="53" t="s">
        <v>123</v>
      </c>
      <c r="D313" s="30">
        <v>25</v>
      </c>
      <c r="E313" s="5">
        <v>110</v>
      </c>
      <c r="F313" s="7" t="s">
        <v>41</v>
      </c>
      <c r="G313" s="3" t="s">
        <v>32</v>
      </c>
      <c r="I313" s="35"/>
    </row>
    <row r="314" spans="1:9" ht="15" customHeight="1" x14ac:dyDescent="0.25">
      <c r="A314" s="61"/>
      <c r="B314" s="52"/>
      <c r="C314" s="53" t="s">
        <v>124</v>
      </c>
      <c r="D314" s="30">
        <v>24</v>
      </c>
      <c r="E314" s="5">
        <v>110</v>
      </c>
      <c r="F314" s="7" t="s">
        <v>41</v>
      </c>
      <c r="G314" s="3" t="s">
        <v>32</v>
      </c>
      <c r="I314" s="35"/>
    </row>
    <row r="315" spans="1:9" ht="15" customHeight="1" x14ac:dyDescent="0.25">
      <c r="A315" s="61"/>
      <c r="B315" s="52"/>
      <c r="C315" s="53" t="s">
        <v>125</v>
      </c>
      <c r="D315" s="30">
        <v>27.5</v>
      </c>
      <c r="E315" s="5">
        <v>110</v>
      </c>
      <c r="F315" s="7" t="s">
        <v>41</v>
      </c>
      <c r="G315" s="3" t="s">
        <v>32</v>
      </c>
      <c r="I315" s="35"/>
    </row>
    <row r="316" spans="1:9" ht="15" customHeight="1" x14ac:dyDescent="0.25">
      <c r="A316" s="61"/>
      <c r="B316" s="52"/>
      <c r="C316" s="53" t="s">
        <v>126</v>
      </c>
      <c r="D316" s="30">
        <v>11</v>
      </c>
      <c r="E316" s="5">
        <v>110</v>
      </c>
      <c r="F316" s="7" t="s">
        <v>41</v>
      </c>
      <c r="G316" s="3" t="s">
        <v>32</v>
      </c>
      <c r="I316" s="35"/>
    </row>
    <row r="317" spans="1:9" ht="15" customHeight="1" x14ac:dyDescent="0.25">
      <c r="A317" s="61"/>
      <c r="B317" s="52"/>
      <c r="C317" s="53" t="s">
        <v>127</v>
      </c>
      <c r="D317" s="30">
        <v>2.5</v>
      </c>
      <c r="E317" s="5">
        <v>110</v>
      </c>
      <c r="F317" s="7" t="s">
        <v>41</v>
      </c>
      <c r="G317" s="3" t="s">
        <v>32</v>
      </c>
      <c r="I317" s="35"/>
    </row>
    <row r="318" spans="1:9" ht="15" customHeight="1" x14ac:dyDescent="0.25">
      <c r="A318" s="61"/>
      <c r="B318" s="52"/>
      <c r="C318" s="53" t="s">
        <v>128</v>
      </c>
      <c r="D318" s="30">
        <v>8.8000000000000007</v>
      </c>
      <c r="E318" s="5">
        <v>110</v>
      </c>
      <c r="F318" s="7" t="s">
        <v>41</v>
      </c>
      <c r="G318" s="3" t="s">
        <v>32</v>
      </c>
      <c r="I318" s="35"/>
    </row>
    <row r="319" spans="1:9" ht="15" customHeight="1" x14ac:dyDescent="0.25">
      <c r="A319" s="61"/>
      <c r="B319" s="52"/>
      <c r="C319" s="53" t="s">
        <v>129</v>
      </c>
      <c r="D319" s="30">
        <v>13.26</v>
      </c>
      <c r="E319" s="5">
        <v>110</v>
      </c>
      <c r="F319" s="7" t="s">
        <v>41</v>
      </c>
      <c r="G319" s="3" t="s">
        <v>32</v>
      </c>
      <c r="I319" s="35"/>
    </row>
    <row r="320" spans="1:9" ht="15" customHeight="1" x14ac:dyDescent="0.25">
      <c r="A320" s="61"/>
      <c r="B320" s="52"/>
      <c r="C320" s="53" t="s">
        <v>130</v>
      </c>
      <c r="D320" s="30">
        <v>16.21</v>
      </c>
      <c r="E320" s="5">
        <v>110</v>
      </c>
      <c r="F320" s="7" t="s">
        <v>41</v>
      </c>
      <c r="G320" s="3" t="s">
        <v>32</v>
      </c>
      <c r="I320" s="35"/>
    </row>
    <row r="321" spans="1:9" ht="15" customHeight="1" x14ac:dyDescent="0.25">
      <c r="A321" s="61"/>
      <c r="B321" s="52"/>
      <c r="C321" s="53" t="s">
        <v>131</v>
      </c>
      <c r="D321" s="30">
        <v>10.35</v>
      </c>
      <c r="E321" s="5">
        <v>110</v>
      </c>
      <c r="F321" s="7" t="s">
        <v>41</v>
      </c>
      <c r="G321" s="3" t="s">
        <v>32</v>
      </c>
      <c r="I321" s="35"/>
    </row>
    <row r="322" spans="1:9" ht="15" customHeight="1" x14ac:dyDescent="0.25">
      <c r="A322" s="61"/>
      <c r="B322" s="52"/>
      <c r="C322" s="53" t="s">
        <v>132</v>
      </c>
      <c r="D322" s="30">
        <v>30.78</v>
      </c>
      <c r="E322" s="5">
        <v>110</v>
      </c>
      <c r="F322" s="7" t="s">
        <v>41</v>
      </c>
      <c r="G322" s="3" t="s">
        <v>32</v>
      </c>
      <c r="I322" s="35"/>
    </row>
    <row r="323" spans="1:9" ht="15" customHeight="1" x14ac:dyDescent="0.25">
      <c r="A323" s="61"/>
      <c r="B323" s="52"/>
      <c r="C323" s="53" t="s">
        <v>133</v>
      </c>
      <c r="D323" s="30">
        <v>11.3</v>
      </c>
      <c r="E323" s="5">
        <v>110</v>
      </c>
      <c r="F323" s="7" t="s">
        <v>41</v>
      </c>
      <c r="G323" s="3" t="s">
        <v>32</v>
      </c>
      <c r="I323" s="35"/>
    </row>
    <row r="324" spans="1:9" ht="15" customHeight="1" x14ac:dyDescent="0.25">
      <c r="A324" s="61"/>
      <c r="B324" s="52"/>
      <c r="C324" s="53" t="s">
        <v>134</v>
      </c>
      <c r="D324" s="30">
        <v>25</v>
      </c>
      <c r="E324" s="5">
        <v>110</v>
      </c>
      <c r="F324" s="7" t="s">
        <v>41</v>
      </c>
      <c r="G324" s="3" t="s">
        <v>32</v>
      </c>
      <c r="I324" s="35"/>
    </row>
    <row r="325" spans="1:9" ht="15" customHeight="1" x14ac:dyDescent="0.25">
      <c r="A325" s="61"/>
      <c r="B325" s="52"/>
      <c r="C325" s="53" t="s">
        <v>135</v>
      </c>
      <c r="D325" s="30">
        <v>8.25</v>
      </c>
      <c r="E325" s="5">
        <v>110</v>
      </c>
      <c r="F325" s="7" t="s">
        <v>41</v>
      </c>
      <c r="G325" s="3" t="s">
        <v>32</v>
      </c>
      <c r="I325" s="35"/>
    </row>
    <row r="326" spans="1:9" ht="15" customHeight="1" x14ac:dyDescent="0.25">
      <c r="A326" s="61"/>
      <c r="B326" s="52"/>
      <c r="C326" s="53" t="s">
        <v>136</v>
      </c>
      <c r="D326" s="30">
        <v>11.34</v>
      </c>
      <c r="E326" s="5">
        <v>110</v>
      </c>
      <c r="F326" s="7" t="s">
        <v>41</v>
      </c>
      <c r="G326" s="3" t="s">
        <v>32</v>
      </c>
      <c r="I326" s="35"/>
    </row>
    <row r="327" spans="1:9" ht="15" customHeight="1" x14ac:dyDescent="0.25">
      <c r="A327" s="61"/>
      <c r="B327" s="52"/>
      <c r="C327" s="53" t="s">
        <v>137</v>
      </c>
      <c r="D327" s="30">
        <v>9.35</v>
      </c>
      <c r="E327" s="5">
        <v>110</v>
      </c>
      <c r="F327" s="7" t="s">
        <v>41</v>
      </c>
      <c r="G327" s="3" t="s">
        <v>32</v>
      </c>
      <c r="I327" s="35"/>
    </row>
    <row r="328" spans="1:9" ht="15" customHeight="1" x14ac:dyDescent="0.25">
      <c r="A328" s="61"/>
      <c r="B328" s="52"/>
      <c r="C328" s="53" t="s">
        <v>138</v>
      </c>
      <c r="D328" s="30">
        <v>6</v>
      </c>
      <c r="E328" s="5">
        <v>110</v>
      </c>
      <c r="F328" s="7" t="s">
        <v>41</v>
      </c>
      <c r="G328" s="3" t="s">
        <v>32</v>
      </c>
      <c r="I328" s="35"/>
    </row>
    <row r="329" spans="1:9" ht="15" customHeight="1" x14ac:dyDescent="0.25">
      <c r="A329" s="61"/>
      <c r="B329" s="52"/>
      <c r="C329" s="53" t="s">
        <v>139</v>
      </c>
      <c r="D329" s="30">
        <v>15</v>
      </c>
      <c r="E329" s="5">
        <v>110</v>
      </c>
      <c r="F329" s="7" t="s">
        <v>41</v>
      </c>
      <c r="G329" s="3" t="s">
        <v>32</v>
      </c>
      <c r="I329" s="35"/>
    </row>
    <row r="330" spans="1:9" ht="15" customHeight="1" x14ac:dyDescent="0.25">
      <c r="A330" s="61"/>
      <c r="B330" s="52"/>
      <c r="C330" s="53" t="s">
        <v>140</v>
      </c>
      <c r="D330" s="30">
        <v>14.2</v>
      </c>
      <c r="E330" s="5">
        <v>110</v>
      </c>
      <c r="F330" s="7" t="s">
        <v>41</v>
      </c>
      <c r="G330" s="3" t="s">
        <v>32</v>
      </c>
      <c r="I330" s="35"/>
    </row>
    <row r="331" spans="1:9" ht="15" customHeight="1" x14ac:dyDescent="0.25">
      <c r="A331" s="61"/>
      <c r="B331" s="52"/>
      <c r="C331" s="53" t="s">
        <v>141</v>
      </c>
      <c r="D331" s="30">
        <v>8</v>
      </c>
      <c r="E331" s="5">
        <v>110</v>
      </c>
      <c r="F331" s="7" t="s">
        <v>41</v>
      </c>
      <c r="G331" s="3" t="s">
        <v>32</v>
      </c>
      <c r="I331" s="35"/>
    </row>
    <row r="332" spans="1:9" ht="15" customHeight="1" x14ac:dyDescent="0.25">
      <c r="A332" s="61"/>
      <c r="B332" s="52"/>
      <c r="C332" s="53" t="s">
        <v>142</v>
      </c>
      <c r="D332" s="30">
        <v>6.1</v>
      </c>
      <c r="E332" s="5">
        <v>110</v>
      </c>
      <c r="F332" s="7" t="s">
        <v>41</v>
      </c>
      <c r="G332" s="3" t="s">
        <v>32</v>
      </c>
      <c r="I332" s="35"/>
    </row>
    <row r="333" spans="1:9" ht="15" customHeight="1" x14ac:dyDescent="0.25">
      <c r="A333" s="61"/>
      <c r="B333" s="52"/>
      <c r="C333" s="53" t="s">
        <v>143</v>
      </c>
      <c r="D333" s="30">
        <v>2.2999999999999998</v>
      </c>
      <c r="E333" s="5">
        <v>110</v>
      </c>
      <c r="F333" s="7" t="s">
        <v>41</v>
      </c>
      <c r="G333" s="3" t="s">
        <v>32</v>
      </c>
      <c r="I333" s="35"/>
    </row>
    <row r="334" spans="1:9" ht="15" customHeight="1" x14ac:dyDescent="0.25">
      <c r="A334" s="61"/>
      <c r="B334" s="52"/>
      <c r="C334" s="53" t="s">
        <v>144</v>
      </c>
      <c r="D334" s="30">
        <v>15</v>
      </c>
      <c r="E334" s="5">
        <v>110</v>
      </c>
      <c r="F334" s="7" t="s">
        <v>41</v>
      </c>
      <c r="G334" s="3" t="s">
        <v>32</v>
      </c>
      <c r="I334" s="35"/>
    </row>
    <row r="335" spans="1:9" ht="15" customHeight="1" x14ac:dyDescent="0.25">
      <c r="A335" s="61"/>
      <c r="B335" s="52"/>
      <c r="C335" s="53" t="s">
        <v>145</v>
      </c>
      <c r="D335" s="30">
        <v>2.2999999999999998</v>
      </c>
      <c r="E335" s="5">
        <v>110</v>
      </c>
      <c r="F335" s="7" t="s">
        <v>41</v>
      </c>
      <c r="G335" s="3" t="s">
        <v>32</v>
      </c>
      <c r="I335" s="35"/>
    </row>
    <row r="336" spans="1:9" ht="15" customHeight="1" x14ac:dyDescent="0.25">
      <c r="A336" s="61"/>
      <c r="B336" s="52"/>
      <c r="C336" s="53" t="s">
        <v>146</v>
      </c>
      <c r="D336" s="30">
        <v>4.5999999999999996</v>
      </c>
      <c r="E336" s="5">
        <v>110</v>
      </c>
      <c r="F336" s="7" t="s">
        <v>41</v>
      </c>
      <c r="G336" s="3" t="s">
        <v>32</v>
      </c>
      <c r="I336" s="35"/>
    </row>
    <row r="337" spans="1:9" ht="15" customHeight="1" x14ac:dyDescent="0.25">
      <c r="A337" s="61"/>
      <c r="B337" s="52"/>
      <c r="C337" s="53" t="s">
        <v>147</v>
      </c>
      <c r="D337" s="30">
        <v>14.9</v>
      </c>
      <c r="E337" s="5">
        <v>110</v>
      </c>
      <c r="F337" s="7" t="s">
        <v>41</v>
      </c>
      <c r="G337" s="3" t="s">
        <v>32</v>
      </c>
      <c r="I337" s="35"/>
    </row>
    <row r="338" spans="1:9" ht="15" customHeight="1" x14ac:dyDescent="0.25">
      <c r="A338" s="61"/>
      <c r="B338" s="52"/>
      <c r="C338" s="53" t="s">
        <v>148</v>
      </c>
      <c r="D338" s="30">
        <v>5.2</v>
      </c>
      <c r="E338" s="5">
        <v>110</v>
      </c>
      <c r="F338" s="7" t="s">
        <v>41</v>
      </c>
      <c r="G338" s="3" t="s">
        <v>32</v>
      </c>
      <c r="I338" s="35"/>
    </row>
    <row r="339" spans="1:9" ht="15" customHeight="1" x14ac:dyDescent="0.25">
      <c r="A339" s="61"/>
      <c r="B339" s="52"/>
      <c r="C339" s="53" t="s">
        <v>149</v>
      </c>
      <c r="D339" s="30">
        <v>20.52</v>
      </c>
      <c r="E339" s="5">
        <v>110</v>
      </c>
      <c r="F339" s="7" t="s">
        <v>41</v>
      </c>
      <c r="G339" s="3" t="s">
        <v>32</v>
      </c>
      <c r="I339" s="35"/>
    </row>
    <row r="340" spans="1:9" ht="15" customHeight="1" x14ac:dyDescent="0.25">
      <c r="A340" s="61"/>
      <c r="B340" s="52"/>
      <c r="C340" s="53" t="s">
        <v>150</v>
      </c>
      <c r="D340" s="30">
        <v>5.2</v>
      </c>
      <c r="E340" s="5">
        <v>110</v>
      </c>
      <c r="F340" s="7" t="s">
        <v>41</v>
      </c>
      <c r="G340" s="3" t="s">
        <v>32</v>
      </c>
      <c r="I340" s="35"/>
    </row>
    <row r="341" spans="1:9" ht="15" customHeight="1" x14ac:dyDescent="0.25">
      <c r="A341" s="61"/>
      <c r="B341" s="52"/>
      <c r="C341" s="53" t="s">
        <v>151</v>
      </c>
      <c r="D341" s="30">
        <v>2.7</v>
      </c>
      <c r="E341" s="5">
        <v>110</v>
      </c>
      <c r="F341" s="7" t="s">
        <v>41</v>
      </c>
      <c r="G341" s="3" t="s">
        <v>32</v>
      </c>
      <c r="I341" s="35"/>
    </row>
    <row r="342" spans="1:9" ht="15" customHeight="1" x14ac:dyDescent="0.25">
      <c r="A342" s="61"/>
      <c r="B342" s="52"/>
      <c r="C342" s="53" t="s">
        <v>152</v>
      </c>
      <c r="D342" s="30">
        <v>7.5</v>
      </c>
      <c r="E342" s="5">
        <v>110</v>
      </c>
      <c r="F342" s="7" t="s">
        <v>41</v>
      </c>
      <c r="G342" s="3" t="s">
        <v>32</v>
      </c>
      <c r="I342" s="35"/>
    </row>
    <row r="343" spans="1:9" ht="15" customHeight="1" thickBot="1" x14ac:dyDescent="0.3">
      <c r="A343" s="61"/>
      <c r="B343" s="52"/>
      <c r="C343" s="51"/>
      <c r="D343" s="52"/>
      <c r="I343" s="35"/>
    </row>
    <row r="344" spans="1:9" ht="15.75" customHeight="1" thickBot="1" x14ac:dyDescent="0.3">
      <c r="A344" s="50" t="s">
        <v>307</v>
      </c>
      <c r="B344" s="219" t="s">
        <v>308</v>
      </c>
      <c r="C344" s="220"/>
      <c r="D344" s="220"/>
      <c r="E344" s="220"/>
      <c r="F344" s="220"/>
      <c r="G344" s="220"/>
      <c r="H344" s="220"/>
      <c r="I344" s="221"/>
    </row>
    <row r="345" spans="1:9" ht="15.75" customHeight="1" x14ac:dyDescent="0.25">
      <c r="A345" s="1"/>
      <c r="H345" s="2"/>
      <c r="I345" s="63"/>
    </row>
    <row r="346" spans="1:9" x14ac:dyDescent="0.25">
      <c r="A346" s="1"/>
      <c r="D346" s="222">
        <f>B2</f>
        <v>45323</v>
      </c>
      <c r="E346" s="224"/>
      <c r="I346" s="35"/>
    </row>
    <row r="347" spans="1:9" ht="15.75" customHeight="1" x14ac:dyDescent="0.25">
      <c r="A347" s="1"/>
      <c r="D347" s="12" t="s">
        <v>245</v>
      </c>
      <c r="E347" s="9" t="s">
        <v>309</v>
      </c>
      <c r="I347" s="35"/>
    </row>
    <row r="348" spans="1:9" x14ac:dyDescent="0.25">
      <c r="A348" s="1"/>
      <c r="D348" s="6" t="s">
        <v>44</v>
      </c>
      <c r="E348" s="49">
        <f>'D-1'!E10</f>
        <v>904.59</v>
      </c>
      <c r="I348" s="35"/>
    </row>
    <row r="349" spans="1:9" x14ac:dyDescent="0.25">
      <c r="A349" s="1"/>
      <c r="D349" s="6" t="s">
        <v>45</v>
      </c>
      <c r="E349" s="49">
        <f>'D-1'!E11</f>
        <v>822.58</v>
      </c>
      <c r="I349" s="35"/>
    </row>
    <row r="350" spans="1:9" x14ac:dyDescent="0.25">
      <c r="A350" s="1"/>
      <c r="D350" s="6" t="s">
        <v>46</v>
      </c>
      <c r="E350" s="49">
        <f>'D-1'!E12</f>
        <v>765.68</v>
      </c>
      <c r="I350" s="35"/>
    </row>
    <row r="351" spans="1:9" x14ac:dyDescent="0.25">
      <c r="A351" s="1"/>
      <c r="D351" s="6" t="s">
        <v>47</v>
      </c>
      <c r="E351" s="49">
        <f>'D-1'!E13</f>
        <v>750.28</v>
      </c>
      <c r="I351" s="35"/>
    </row>
    <row r="352" spans="1:9" x14ac:dyDescent="0.25">
      <c r="A352" s="1"/>
      <c r="D352" s="6" t="s">
        <v>48</v>
      </c>
      <c r="E352" s="49">
        <f>'D-1'!E14</f>
        <v>752.78</v>
      </c>
      <c r="I352" s="35"/>
    </row>
    <row r="353" spans="1:9" x14ac:dyDescent="0.25">
      <c r="A353" s="1"/>
      <c r="D353" s="6" t="s">
        <v>49</v>
      </c>
      <c r="E353" s="49">
        <f>'D-1'!E15</f>
        <v>936.61</v>
      </c>
      <c r="I353" s="35"/>
    </row>
    <row r="354" spans="1:9" x14ac:dyDescent="0.25">
      <c r="A354" s="1"/>
      <c r="D354" s="6" t="s">
        <v>50</v>
      </c>
      <c r="E354" s="49">
        <f>'D-1'!E16</f>
        <v>1140.46</v>
      </c>
      <c r="I354" s="35"/>
    </row>
    <row r="355" spans="1:9" x14ac:dyDescent="0.25">
      <c r="A355" s="1"/>
      <c r="D355" s="6" t="s">
        <v>51</v>
      </c>
      <c r="E355" s="49">
        <f>'D-1'!E17</f>
        <v>1460.2</v>
      </c>
      <c r="I355" s="35"/>
    </row>
    <row r="356" spans="1:9" x14ac:dyDescent="0.25">
      <c r="A356" s="1"/>
      <c r="D356" s="6" t="s">
        <v>52</v>
      </c>
      <c r="E356" s="49">
        <f>'D-1'!E18</f>
        <v>1557.57</v>
      </c>
      <c r="I356" s="35"/>
    </row>
    <row r="357" spans="1:9" ht="15.75" customHeight="1" x14ac:dyDescent="0.25">
      <c r="A357" s="1"/>
      <c r="D357" s="6" t="s">
        <v>53</v>
      </c>
      <c r="E357" s="49">
        <f>'D-1'!E19</f>
        <v>1627.44</v>
      </c>
      <c r="I357" s="35"/>
    </row>
    <row r="358" spans="1:9" x14ac:dyDescent="0.25">
      <c r="A358" s="1"/>
      <c r="D358" s="6" t="s">
        <v>54</v>
      </c>
      <c r="E358" s="49">
        <f>'D-1'!E20</f>
        <v>1554.12</v>
      </c>
      <c r="I358" s="35"/>
    </row>
    <row r="359" spans="1:9" ht="15.75" customHeight="1" x14ac:dyDescent="0.25">
      <c r="A359" s="1"/>
      <c r="D359" s="6" t="s">
        <v>55</v>
      </c>
      <c r="E359" s="49">
        <f>'D-1'!E21</f>
        <v>1425.5</v>
      </c>
      <c r="I359" s="35"/>
    </row>
    <row r="360" spans="1:9" x14ac:dyDescent="0.25">
      <c r="A360" s="1"/>
      <c r="D360" s="6" t="s">
        <v>56</v>
      </c>
      <c r="E360" s="49">
        <f>'D-1'!E22</f>
        <v>1400.85</v>
      </c>
      <c r="I360" s="35"/>
    </row>
    <row r="361" spans="1:9" x14ac:dyDescent="0.25">
      <c r="A361" s="1"/>
      <c r="D361" s="6" t="s">
        <v>57</v>
      </c>
      <c r="E361" s="49">
        <f>'D-1'!E23</f>
        <v>1393.74</v>
      </c>
      <c r="I361" s="35"/>
    </row>
    <row r="362" spans="1:9" x14ac:dyDescent="0.25">
      <c r="A362" s="1"/>
      <c r="D362" s="6" t="s">
        <v>58</v>
      </c>
      <c r="E362" s="49">
        <f>'D-1'!E24</f>
        <v>1508.07</v>
      </c>
      <c r="I362" s="35"/>
    </row>
    <row r="363" spans="1:9" x14ac:dyDescent="0.25">
      <c r="A363" s="1"/>
      <c r="D363" s="6" t="s">
        <v>59</v>
      </c>
      <c r="E363" s="49">
        <f>'D-1'!E25</f>
        <v>1519.52</v>
      </c>
      <c r="I363" s="35"/>
    </row>
    <row r="364" spans="1:9" x14ac:dyDescent="0.25">
      <c r="A364" s="1"/>
      <c r="D364" s="6" t="s">
        <v>60</v>
      </c>
      <c r="E364" s="49">
        <f>'D-1'!E26</f>
        <v>1582.94</v>
      </c>
      <c r="I364" s="35"/>
    </row>
    <row r="365" spans="1:9" x14ac:dyDescent="0.25">
      <c r="A365" s="1"/>
      <c r="D365" s="6" t="s">
        <v>61</v>
      </c>
      <c r="E365" s="49">
        <f>'D-1'!E27</f>
        <v>1735.95</v>
      </c>
      <c r="I365" s="35"/>
    </row>
    <row r="366" spans="1:9" x14ac:dyDescent="0.25">
      <c r="A366" s="1"/>
      <c r="D366" s="6" t="s">
        <v>62</v>
      </c>
      <c r="E366" s="49">
        <f>'D-1'!E28</f>
        <v>1807.05</v>
      </c>
      <c r="I366" s="35"/>
    </row>
    <row r="367" spans="1:9" x14ac:dyDescent="0.25">
      <c r="A367" s="1"/>
      <c r="D367" s="6" t="s">
        <v>63</v>
      </c>
      <c r="E367" s="49">
        <f>'D-1'!E29</f>
        <v>1794.06</v>
      </c>
      <c r="I367" s="35"/>
    </row>
    <row r="368" spans="1:9" x14ac:dyDescent="0.25">
      <c r="A368" s="1"/>
      <c r="D368" s="6" t="s">
        <v>64</v>
      </c>
      <c r="E368" s="49">
        <f>'D-1'!E30</f>
        <v>1774.98</v>
      </c>
      <c r="I368" s="35"/>
    </row>
    <row r="369" spans="1:9" x14ac:dyDescent="0.25">
      <c r="A369" s="1"/>
      <c r="D369" s="6" t="s">
        <v>65</v>
      </c>
      <c r="E369" s="49">
        <f>'D-1'!E31</f>
        <v>1651.84</v>
      </c>
      <c r="I369" s="35"/>
    </row>
    <row r="370" spans="1:9" x14ac:dyDescent="0.25">
      <c r="A370" s="1"/>
      <c r="D370" s="6" t="s">
        <v>66</v>
      </c>
      <c r="E370" s="49">
        <f>'D-1'!E32</f>
        <v>1447.66</v>
      </c>
      <c r="I370" s="35"/>
    </row>
    <row r="371" spans="1:9" x14ac:dyDescent="0.25">
      <c r="A371" s="1"/>
      <c r="D371" s="10" t="s">
        <v>67</v>
      </c>
      <c r="E371" s="49">
        <f>'D-1'!E33</f>
        <v>1168.1600000000001</v>
      </c>
      <c r="I371" s="35"/>
    </row>
    <row r="372" spans="1:9" ht="15.75" thickBot="1" x14ac:dyDescent="0.3">
      <c r="A372" s="1"/>
      <c r="I372" s="35"/>
    </row>
    <row r="373" spans="1:9" ht="15.75" customHeight="1" thickBot="1" x14ac:dyDescent="0.3">
      <c r="A373" s="50" t="s">
        <v>310</v>
      </c>
      <c r="B373" s="211" t="s">
        <v>311</v>
      </c>
      <c r="C373" s="212"/>
      <c r="D373" s="212"/>
      <c r="E373" s="212"/>
      <c r="F373" s="212"/>
      <c r="G373" s="212"/>
      <c r="H373" s="212"/>
      <c r="I373" s="213"/>
    </row>
    <row r="374" spans="1:9" x14ac:dyDescent="0.25">
      <c r="A374" s="1"/>
      <c r="I374" s="35"/>
    </row>
    <row r="375" spans="1:9" ht="15" customHeight="1" x14ac:dyDescent="0.25">
      <c r="A375" s="1"/>
      <c r="B375" s="27" t="s">
        <v>303</v>
      </c>
      <c r="C375" s="27" t="s">
        <v>312</v>
      </c>
      <c r="D375" s="28" t="s">
        <v>302</v>
      </c>
      <c r="E375" s="25" t="s">
        <v>294</v>
      </c>
      <c r="F375" s="25" t="s">
        <v>254</v>
      </c>
      <c r="G375" s="26" t="s">
        <v>266</v>
      </c>
      <c r="I375" s="35"/>
    </row>
    <row r="376" spans="1:9" ht="15" customHeight="1" x14ac:dyDescent="0.25">
      <c r="A376" s="1"/>
      <c r="B376" s="29" t="s">
        <v>39</v>
      </c>
      <c r="C376" s="29">
        <v>1</v>
      </c>
      <c r="D376" s="30">
        <v>125</v>
      </c>
      <c r="E376" s="5">
        <v>220</v>
      </c>
      <c r="F376" s="5" t="s">
        <v>40</v>
      </c>
      <c r="G376" s="7" t="s">
        <v>41</v>
      </c>
      <c r="I376" s="35"/>
    </row>
    <row r="377" spans="1:9" ht="15" customHeight="1" x14ac:dyDescent="0.25">
      <c r="A377" s="1"/>
      <c r="B377" s="29" t="s">
        <v>39</v>
      </c>
      <c r="C377" s="29">
        <v>2</v>
      </c>
      <c r="D377" s="30">
        <v>125</v>
      </c>
      <c r="E377" s="5">
        <v>220</v>
      </c>
      <c r="F377" s="5" t="s">
        <v>40</v>
      </c>
      <c r="G377" s="7" t="s">
        <v>41</v>
      </c>
      <c r="I377" s="35"/>
    </row>
    <row r="378" spans="1:9" ht="15" customHeight="1" x14ac:dyDescent="0.25">
      <c r="A378" s="1"/>
      <c r="B378" s="29" t="s">
        <v>39</v>
      </c>
      <c r="C378" s="29">
        <v>3</v>
      </c>
      <c r="D378" s="30">
        <v>125</v>
      </c>
      <c r="E378" s="5">
        <v>220</v>
      </c>
      <c r="F378" s="5" t="s">
        <v>40</v>
      </c>
      <c r="G378" s="7" t="s">
        <v>41</v>
      </c>
      <c r="I378" s="35"/>
    </row>
    <row r="379" spans="1:9" ht="15" customHeight="1" x14ac:dyDescent="0.25">
      <c r="A379" s="1"/>
      <c r="B379" s="29" t="s">
        <v>39</v>
      </c>
      <c r="C379" s="29">
        <v>4</v>
      </c>
      <c r="D379" s="30">
        <v>125</v>
      </c>
      <c r="E379" s="5">
        <v>220</v>
      </c>
      <c r="F379" s="5" t="s">
        <v>40</v>
      </c>
      <c r="G379" s="7" t="s">
        <v>41</v>
      </c>
      <c r="I379" s="35"/>
    </row>
    <row r="380" spans="1:9" ht="15" customHeight="1" x14ac:dyDescent="0.25">
      <c r="A380" s="1"/>
      <c r="B380" s="29" t="s">
        <v>42</v>
      </c>
      <c r="C380" s="29">
        <v>1</v>
      </c>
      <c r="D380" s="30">
        <v>150</v>
      </c>
      <c r="E380" s="5">
        <v>220</v>
      </c>
      <c r="F380" s="5" t="s">
        <v>40</v>
      </c>
      <c r="G380" s="7" t="s">
        <v>41</v>
      </c>
      <c r="I380" s="35"/>
    </row>
    <row r="381" spans="1:9" ht="15" customHeight="1" x14ac:dyDescent="0.25">
      <c r="A381" s="1"/>
      <c r="B381" s="29" t="s">
        <v>42</v>
      </c>
      <c r="C381" s="29">
        <v>2</v>
      </c>
      <c r="D381" s="30">
        <v>150</v>
      </c>
      <c r="E381" s="5">
        <v>220</v>
      </c>
      <c r="F381" s="5" t="s">
        <v>40</v>
      </c>
      <c r="G381" s="7" t="s">
        <v>41</v>
      </c>
      <c r="I381" s="35"/>
    </row>
    <row r="382" spans="1:9" ht="15" customHeight="1" x14ac:dyDescent="0.25">
      <c r="A382" s="1"/>
      <c r="B382" s="29" t="s">
        <v>42</v>
      </c>
      <c r="C382" s="29">
        <v>3</v>
      </c>
      <c r="D382" s="30">
        <v>150</v>
      </c>
      <c r="E382" s="5">
        <v>220</v>
      </c>
      <c r="F382" s="5" t="s">
        <v>40</v>
      </c>
      <c r="G382" s="7" t="s">
        <v>41</v>
      </c>
      <c r="I382" s="35"/>
    </row>
    <row r="383" spans="1:9" ht="15" customHeight="1" x14ac:dyDescent="0.25">
      <c r="A383" s="1"/>
      <c r="B383" s="29" t="s">
        <v>42</v>
      </c>
      <c r="C383" s="29">
        <v>4</v>
      </c>
      <c r="D383" s="30">
        <v>150</v>
      </c>
      <c r="E383" s="5">
        <v>220</v>
      </c>
      <c r="F383" s="5" t="s">
        <v>40</v>
      </c>
      <c r="G383" s="7" t="s">
        <v>41</v>
      </c>
      <c r="I383" s="35"/>
    </row>
    <row r="384" spans="1:9" ht="15" customHeight="1" thickBot="1" x14ac:dyDescent="0.3">
      <c r="A384" s="1"/>
      <c r="I384" s="35"/>
    </row>
    <row r="385" spans="1:9" ht="15.75" customHeight="1" thickBot="1" x14ac:dyDescent="0.3">
      <c r="A385" s="50" t="s">
        <v>313</v>
      </c>
      <c r="B385" s="219" t="s">
        <v>314</v>
      </c>
      <c r="C385" s="220"/>
      <c r="D385" s="220"/>
      <c r="E385" s="220"/>
      <c r="F385" s="220"/>
      <c r="G385" s="221"/>
      <c r="H385" s="214" t="s">
        <v>206</v>
      </c>
      <c r="I385" s="215"/>
    </row>
    <row r="386" spans="1:9" ht="15.75" thickBot="1" x14ac:dyDescent="0.3">
      <c r="A386" s="1"/>
      <c r="I386" s="35"/>
    </row>
    <row r="387" spans="1:9" ht="15.75" customHeight="1" thickBot="1" x14ac:dyDescent="0.3">
      <c r="A387" s="50" t="s">
        <v>315</v>
      </c>
      <c r="B387" s="219" t="s">
        <v>316</v>
      </c>
      <c r="C387" s="220"/>
      <c r="D387" s="220"/>
      <c r="E387" s="220"/>
      <c r="F387" s="220"/>
      <c r="G387" s="221"/>
      <c r="H387" s="214" t="s">
        <v>207</v>
      </c>
      <c r="I387" s="215"/>
    </row>
    <row r="388" spans="1:9" x14ac:dyDescent="0.25">
      <c r="A388" s="1"/>
      <c r="I388" s="35"/>
    </row>
    <row r="389" spans="1:9" ht="15.75" customHeight="1" x14ac:dyDescent="0.25">
      <c r="A389" s="1"/>
      <c r="I389" s="35"/>
    </row>
    <row r="390" spans="1:9" ht="15.75" customHeight="1" x14ac:dyDescent="0.25">
      <c r="A390" s="101" t="s">
        <v>245</v>
      </c>
      <c r="B390" s="102" t="s">
        <v>393</v>
      </c>
      <c r="C390" s="102" t="s">
        <v>394</v>
      </c>
      <c r="D390" s="102" t="s">
        <v>395</v>
      </c>
      <c r="E390" s="102" t="s">
        <v>396</v>
      </c>
      <c r="F390" s="102" t="s">
        <v>376</v>
      </c>
      <c r="G390" s="102" t="s">
        <v>377</v>
      </c>
      <c r="H390" s="102" t="s">
        <v>378</v>
      </c>
      <c r="I390" s="103" t="s">
        <v>379</v>
      </c>
    </row>
    <row r="391" spans="1:9" ht="15.75" customHeight="1" x14ac:dyDescent="0.25">
      <c r="A391" s="99">
        <v>1</v>
      </c>
      <c r="B391" s="146">
        <f>'Publikime AL'!B519</f>
        <v>0</v>
      </c>
      <c r="C391" s="146">
        <f>'Publikime AL'!C519</f>
        <v>99.825834909999998</v>
      </c>
      <c r="D391" s="146">
        <f>'Publikime AL'!D519</f>
        <v>0</v>
      </c>
      <c r="E391" s="146">
        <f>'Publikime AL'!E519</f>
        <v>48.976912759999998</v>
      </c>
      <c r="F391" s="146">
        <f>'Publikime AL'!F519</f>
        <v>1.46077751</v>
      </c>
      <c r="G391" s="146">
        <f>'Publikime AL'!G519</f>
        <v>95.107721720000015</v>
      </c>
      <c r="H391" s="146">
        <f>'Publikime AL'!H519</f>
        <v>0</v>
      </c>
      <c r="I391" s="151">
        <f>'Publikime AL'!I519</f>
        <v>0</v>
      </c>
    </row>
    <row r="392" spans="1:9" ht="15.75" customHeight="1" x14ac:dyDescent="0.25">
      <c r="A392" s="99">
        <v>2</v>
      </c>
      <c r="B392" s="146">
        <f>'Publikime AL'!B520</f>
        <v>0</v>
      </c>
      <c r="C392" s="146">
        <f>'Publikime AL'!C520</f>
        <v>52.509461190000003</v>
      </c>
      <c r="D392" s="146">
        <f>'Publikime AL'!D520</f>
        <v>0</v>
      </c>
      <c r="E392" s="146">
        <f>'Publikime AL'!E520</f>
        <v>0</v>
      </c>
      <c r="F392" s="146">
        <f>'Publikime AL'!F520</f>
        <v>0</v>
      </c>
      <c r="G392" s="146">
        <f>'Publikime AL'!G520</f>
        <v>95.058047479999999</v>
      </c>
      <c r="H392" s="146">
        <f>'Publikime AL'!H520</f>
        <v>0</v>
      </c>
      <c r="I392" s="151">
        <f>'Publikime AL'!I520</f>
        <v>0</v>
      </c>
    </row>
    <row r="393" spans="1:9" ht="15.75" customHeight="1" x14ac:dyDescent="0.25">
      <c r="A393" s="99">
        <v>3</v>
      </c>
      <c r="B393" s="146">
        <f>'Publikime AL'!B521</f>
        <v>0</v>
      </c>
      <c r="C393" s="146">
        <f>'Publikime AL'!C521</f>
        <v>0</v>
      </c>
      <c r="D393" s="146">
        <f>'Publikime AL'!D521</f>
        <v>0</v>
      </c>
      <c r="E393" s="146">
        <f>'Publikime AL'!E521</f>
        <v>0</v>
      </c>
      <c r="F393" s="146">
        <f>'Publikime AL'!F521</f>
        <v>0</v>
      </c>
      <c r="G393" s="146">
        <f>'Publikime AL'!G521</f>
        <v>95.056628219999979</v>
      </c>
      <c r="H393" s="146">
        <f>'Publikime AL'!H521</f>
        <v>0</v>
      </c>
      <c r="I393" s="151">
        <f>'Publikime AL'!I521</f>
        <v>0</v>
      </c>
    </row>
    <row r="394" spans="1:9" ht="15.75" customHeight="1" x14ac:dyDescent="0.25">
      <c r="A394" s="99">
        <v>4</v>
      </c>
      <c r="B394" s="146">
        <f>'Publikime AL'!B522</f>
        <v>0</v>
      </c>
      <c r="C394" s="146">
        <f>'Publikime AL'!C522</f>
        <v>0</v>
      </c>
      <c r="D394" s="146">
        <f>'Publikime AL'!D522</f>
        <v>0</v>
      </c>
      <c r="E394" s="146">
        <f>'Publikime AL'!E522</f>
        <v>0</v>
      </c>
      <c r="F394" s="146">
        <f>'Publikime AL'!F522</f>
        <v>0</v>
      </c>
      <c r="G394" s="146">
        <f>'Publikime AL'!G522</f>
        <v>95.05166079</v>
      </c>
      <c r="H394" s="146">
        <f>'Publikime AL'!H522</f>
        <v>0</v>
      </c>
      <c r="I394" s="151">
        <f>'Publikime AL'!I522</f>
        <v>0</v>
      </c>
    </row>
    <row r="395" spans="1:9" ht="15.75" customHeight="1" x14ac:dyDescent="0.25">
      <c r="A395" s="99">
        <v>5</v>
      </c>
      <c r="B395" s="146">
        <f>'Publikime AL'!B523</f>
        <v>0</v>
      </c>
      <c r="C395" s="146">
        <f>'Publikime AL'!C523</f>
        <v>0.22873806999999999</v>
      </c>
      <c r="D395" s="146">
        <f>'Publikime AL'!D523</f>
        <v>0</v>
      </c>
      <c r="E395" s="146">
        <f>'Publikime AL'!E523</f>
        <v>0</v>
      </c>
      <c r="F395" s="146">
        <f>'Publikime AL'!F523</f>
        <v>0</v>
      </c>
      <c r="G395" s="146">
        <f>'Publikime AL'!G523</f>
        <v>95.050596339999998</v>
      </c>
      <c r="H395" s="146">
        <f>'Publikime AL'!H523</f>
        <v>0</v>
      </c>
      <c r="I395" s="151">
        <f>'Publikime AL'!I523</f>
        <v>0</v>
      </c>
    </row>
    <row r="396" spans="1:9" ht="15.75" customHeight="1" x14ac:dyDescent="0.25">
      <c r="A396" s="99">
        <v>6</v>
      </c>
      <c r="B396" s="146">
        <f>'Publikime AL'!B524</f>
        <v>84.764367419999999</v>
      </c>
      <c r="C396" s="146">
        <f>'Publikime AL'!C524</f>
        <v>8.5818171000000003</v>
      </c>
      <c r="D396" s="146">
        <f>'Publikime AL'!D524</f>
        <v>0</v>
      </c>
      <c r="E396" s="146">
        <f>'Publikime AL'!E524</f>
        <v>1.25865074</v>
      </c>
      <c r="F396" s="146">
        <f>'Publikime AL'!F524</f>
        <v>0</v>
      </c>
      <c r="G396" s="146">
        <f>'Publikime AL'!G524</f>
        <v>97.692556359999998</v>
      </c>
      <c r="H396" s="146">
        <f>'Publikime AL'!H524</f>
        <v>0</v>
      </c>
      <c r="I396" s="151">
        <f>'Publikime AL'!I524</f>
        <v>0</v>
      </c>
    </row>
    <row r="397" spans="1:9" ht="15.75" customHeight="1" x14ac:dyDescent="0.25">
      <c r="A397" s="99">
        <v>7</v>
      </c>
      <c r="B397" s="146">
        <f>'Publikime AL'!B525</f>
        <v>99.648663429999999</v>
      </c>
      <c r="C397" s="146">
        <f>'Publikime AL'!C525</f>
        <v>99.912883109999996</v>
      </c>
      <c r="D397" s="146">
        <f>'Publikime AL'!D525</f>
        <v>0</v>
      </c>
      <c r="E397" s="146">
        <f>'Publikime AL'!E525</f>
        <v>98.755236670000016</v>
      </c>
      <c r="F397" s="146">
        <f>'Publikime AL'!F525</f>
        <v>0</v>
      </c>
      <c r="G397" s="146">
        <f>'Publikime AL'!G525</f>
        <v>107.51279905</v>
      </c>
      <c r="H397" s="146">
        <f>'Publikime AL'!H525</f>
        <v>0.48077568999999998</v>
      </c>
      <c r="I397" s="151">
        <f>'Publikime AL'!I525</f>
        <v>0.78591745999999996</v>
      </c>
    </row>
    <row r="398" spans="1:9" ht="15.75" customHeight="1" x14ac:dyDescent="0.25">
      <c r="A398" s="99">
        <v>8</v>
      </c>
      <c r="B398" s="146">
        <f>'Publikime AL'!B526</f>
        <v>99.632814989999986</v>
      </c>
      <c r="C398" s="146">
        <f>'Publikime AL'!C526</f>
        <v>109.95488646</v>
      </c>
      <c r="D398" s="146">
        <f>'Publikime AL'!D526</f>
        <v>53.269950209999998</v>
      </c>
      <c r="E398" s="146">
        <f>'Publikime AL'!E526</f>
        <v>99.313953650000002</v>
      </c>
      <c r="F398" s="146">
        <f>'Publikime AL'!F526</f>
        <v>0</v>
      </c>
      <c r="G398" s="146">
        <f>'Publikime AL'!G526</f>
        <v>111.87029445999998</v>
      </c>
      <c r="H398" s="146">
        <f>'Publikime AL'!H526</f>
        <v>140.76260730999999</v>
      </c>
      <c r="I398" s="151">
        <f>'Publikime AL'!I526</f>
        <v>137.27405628999998</v>
      </c>
    </row>
    <row r="399" spans="1:9" x14ac:dyDescent="0.25">
      <c r="A399" s="99">
        <v>9</v>
      </c>
      <c r="B399" s="146">
        <f>'Publikime AL'!B527</f>
        <v>99.674919829999993</v>
      </c>
      <c r="C399" s="146">
        <f>'Publikime AL'!C527</f>
        <v>99.941268390000005</v>
      </c>
      <c r="D399" s="146">
        <f>'Publikime AL'!D527</f>
        <v>99.635653529999999</v>
      </c>
      <c r="E399" s="146">
        <f>'Publikime AL'!E527</f>
        <v>99.330038639999998</v>
      </c>
      <c r="F399" s="146">
        <f>'Publikime AL'!F527</f>
        <v>0</v>
      </c>
      <c r="G399" s="146">
        <f>'Publikime AL'!G527</f>
        <v>107.51421832</v>
      </c>
      <c r="H399" s="146">
        <f>'Publikime AL'!H527</f>
        <v>143.87966594999997</v>
      </c>
      <c r="I399" s="151">
        <f>'Publikime AL'!I527</f>
        <v>143.52059213000001</v>
      </c>
    </row>
    <row r="400" spans="1:9" ht="15.75" customHeight="1" x14ac:dyDescent="0.25">
      <c r="A400" s="99">
        <v>10</v>
      </c>
      <c r="B400" s="146">
        <f>'Publikime AL'!B528</f>
        <v>99.673027480000016</v>
      </c>
      <c r="C400" s="146">
        <f>'Publikime AL'!C528</f>
        <v>99.862499230000012</v>
      </c>
      <c r="D400" s="146">
        <f>'Publikime AL'!D528</f>
        <v>99.726013329999986</v>
      </c>
      <c r="E400" s="146">
        <f>'Publikime AL'!E528</f>
        <v>99.385153390000013</v>
      </c>
      <c r="F400" s="146">
        <f>'Publikime AL'!F528</f>
        <v>0</v>
      </c>
      <c r="G400" s="146">
        <f>'Publikime AL'!G528</f>
        <v>115.50715855999999</v>
      </c>
      <c r="H400" s="146">
        <f>'Publikime AL'!H528</f>
        <v>135.02416797999999</v>
      </c>
      <c r="I400" s="151">
        <f>'Publikime AL'!I528</f>
        <v>133.76563558999999</v>
      </c>
    </row>
    <row r="401" spans="1:9" x14ac:dyDescent="0.25">
      <c r="A401" s="99">
        <v>11</v>
      </c>
      <c r="B401" s="146">
        <f>'Publikime AL'!B529</f>
        <v>99.699756949999994</v>
      </c>
      <c r="C401" s="146">
        <f>'Publikime AL'!C529</f>
        <v>99.880713119999996</v>
      </c>
      <c r="D401" s="146">
        <f>'Publikime AL'!D529</f>
        <v>0.68219295999999996</v>
      </c>
      <c r="E401" s="146">
        <f>'Publikime AL'!E529</f>
        <v>99.34872562000001</v>
      </c>
      <c r="F401" s="146">
        <f>'Publikime AL'!F529</f>
        <v>0</v>
      </c>
      <c r="G401" s="146">
        <f>'Publikime AL'!G529</f>
        <v>92.227680169999999</v>
      </c>
      <c r="H401" s="146">
        <f>'Publikime AL'!H529</f>
        <v>141.72841647999999</v>
      </c>
      <c r="I401" s="151">
        <f>'Publikime AL'!I529</f>
        <v>138.63548532000002</v>
      </c>
    </row>
    <row r="402" spans="1:9" ht="15.75" customHeight="1" x14ac:dyDescent="0.25">
      <c r="A402" s="99">
        <v>12</v>
      </c>
      <c r="B402" s="146">
        <f>'Publikime AL'!B530</f>
        <v>99.657888650000004</v>
      </c>
      <c r="C402" s="146">
        <f>'Publikime AL'!C530</f>
        <v>99.895142309999997</v>
      </c>
      <c r="D402" s="146">
        <f>'Publikime AL'!D530</f>
        <v>0</v>
      </c>
      <c r="E402" s="146">
        <f>'Publikime AL'!E530</f>
        <v>99.336661869999986</v>
      </c>
      <c r="F402" s="146">
        <f>'Publikime AL'!F530</f>
        <v>0</v>
      </c>
      <c r="G402" s="146">
        <f>'Publikime AL'!G530</f>
        <v>93.849544160000008</v>
      </c>
      <c r="H402" s="146">
        <f>'Publikime AL'!H530</f>
        <v>104.73033189</v>
      </c>
      <c r="I402" s="151">
        <f>'Publikime AL'!I530</f>
        <v>97.062048299999987</v>
      </c>
    </row>
    <row r="403" spans="1:9" x14ac:dyDescent="0.25">
      <c r="A403" s="99">
        <v>13</v>
      </c>
      <c r="B403" s="146">
        <f>'Publikime AL'!B531</f>
        <v>99.707562909999993</v>
      </c>
      <c r="C403" s="146">
        <f>'Publikime AL'!C531</f>
        <v>99.853274020000015</v>
      </c>
      <c r="D403" s="146">
        <f>'Publikime AL'!D531</f>
        <v>0</v>
      </c>
      <c r="E403" s="146">
        <f>'Publikime AL'!E531</f>
        <v>99.332167540000015</v>
      </c>
      <c r="F403" s="146">
        <f>'Publikime AL'!F531</f>
        <v>0</v>
      </c>
      <c r="G403" s="146">
        <f>'Publikime AL'!G531</f>
        <v>99.340676710000011</v>
      </c>
      <c r="H403" s="146">
        <f>'Publikime AL'!H531</f>
        <v>95.404347909999998</v>
      </c>
      <c r="I403" s="151">
        <f>'Publikime AL'!I531</f>
        <v>89.132974930000003</v>
      </c>
    </row>
    <row r="404" spans="1:9" ht="15.75" customHeight="1" x14ac:dyDescent="0.25">
      <c r="A404" s="99">
        <v>14</v>
      </c>
      <c r="B404" s="146">
        <f>'Publikime AL'!B532</f>
        <v>99.659781010000003</v>
      </c>
      <c r="C404" s="146">
        <f>'Publikime AL'!C532</f>
        <v>99.849489309999996</v>
      </c>
      <c r="D404" s="146">
        <f>'Publikime AL'!D532</f>
        <v>0</v>
      </c>
      <c r="E404" s="146">
        <f>'Publikime AL'!E532</f>
        <v>99.305911159999994</v>
      </c>
      <c r="F404" s="146">
        <f>'Publikime AL'!F532</f>
        <v>1.2383078700000001</v>
      </c>
      <c r="G404" s="146">
        <f>'Publikime AL'!G532</f>
        <v>102.36016094999999</v>
      </c>
      <c r="H404" s="146">
        <f>'Publikime AL'!H532</f>
        <v>121.01141930999998</v>
      </c>
      <c r="I404" s="151">
        <f>'Publikime AL'!I532</f>
        <v>99.011052640000003</v>
      </c>
    </row>
    <row r="405" spans="1:9" ht="15.75" customHeight="1" x14ac:dyDescent="0.25">
      <c r="A405" s="99">
        <v>15</v>
      </c>
      <c r="B405" s="146">
        <f>'Publikime AL'!B533</f>
        <v>99.696918420000003</v>
      </c>
      <c r="C405" s="146">
        <f>'Publikime AL'!C533</f>
        <v>99.855876009999989</v>
      </c>
      <c r="D405" s="146">
        <f>'Publikime AL'!D533</f>
        <v>0</v>
      </c>
      <c r="E405" s="146">
        <f>'Publikime AL'!E533</f>
        <v>99.315609449999997</v>
      </c>
      <c r="F405" s="146">
        <f>'Publikime AL'!F533</f>
        <v>89.251483490000012</v>
      </c>
      <c r="G405" s="146">
        <f>'Publikime AL'!G533</f>
        <v>98.271261270000011</v>
      </c>
      <c r="H405" s="146">
        <f>'Publikime AL'!H533</f>
        <v>90.713680260000004</v>
      </c>
      <c r="I405" s="151">
        <f>'Publikime AL'!I533</f>
        <v>90.741710720000015</v>
      </c>
    </row>
    <row r="406" spans="1:9" ht="15.75" customHeight="1" x14ac:dyDescent="0.25">
      <c r="A406" s="99">
        <v>16</v>
      </c>
      <c r="B406" s="146">
        <f>'Publikime AL'!B534</f>
        <v>99.710637970000008</v>
      </c>
      <c r="C406" s="146">
        <f>'Publikime AL'!C534</f>
        <v>99.820867499999991</v>
      </c>
      <c r="D406" s="146">
        <f>'Publikime AL'!D534</f>
        <v>2.4945932499999999</v>
      </c>
      <c r="E406" s="146">
        <f>'Publikime AL'!E534</f>
        <v>99.281310570000002</v>
      </c>
      <c r="F406" s="146">
        <f>'Publikime AL'!F534</f>
        <v>94.211101659999983</v>
      </c>
      <c r="G406" s="146">
        <f>'Publikime AL'!G534</f>
        <v>101.66507639</v>
      </c>
      <c r="H406" s="146">
        <f>'Publikime AL'!H534</f>
        <v>103.16772219999999</v>
      </c>
      <c r="I406" s="151">
        <f>'Publikime AL'!I534</f>
        <v>94.096850910000001</v>
      </c>
    </row>
    <row r="407" spans="1:9" ht="15.75" customHeight="1" x14ac:dyDescent="0.25">
      <c r="A407" s="99">
        <v>17</v>
      </c>
      <c r="B407" s="146">
        <f>'Publikime AL'!B535</f>
        <v>99.695026069999997</v>
      </c>
      <c r="C407" s="146">
        <f>'Publikime AL'!C535</f>
        <v>99.855166370000006</v>
      </c>
      <c r="D407" s="146">
        <f>'Publikime AL'!D535</f>
        <v>89.582769130000003</v>
      </c>
      <c r="E407" s="146">
        <f>'Publikime AL'!E535</f>
        <v>99.339736940000009</v>
      </c>
      <c r="F407" s="146">
        <f>'Publikime AL'!F535</f>
        <v>99.245231220000008</v>
      </c>
      <c r="G407" s="146">
        <f>'Publikime AL'!G535</f>
        <v>97.695040060000011</v>
      </c>
      <c r="H407" s="146">
        <f>'Publikime AL'!H535</f>
        <v>97.319289900000001</v>
      </c>
      <c r="I407" s="151">
        <f>'Publikime AL'!I535</f>
        <v>99.01211708999999</v>
      </c>
    </row>
    <row r="408" spans="1:9" ht="15.75" customHeight="1" x14ac:dyDescent="0.25">
      <c r="A408" s="99">
        <v>18</v>
      </c>
      <c r="B408" s="146">
        <f>'Publikime AL'!B536</f>
        <v>109.71124612000001</v>
      </c>
      <c r="C408" s="146">
        <f>'Publikime AL'!C536</f>
        <v>109.80515409</v>
      </c>
      <c r="D408" s="146">
        <f>'Publikime AL'!D536</f>
        <v>99.573915530000008</v>
      </c>
      <c r="E408" s="146">
        <f>'Publikime AL'!E536</f>
        <v>109.13880958999999</v>
      </c>
      <c r="F408" s="146">
        <f>'Publikime AL'!F536</f>
        <v>138.66493505</v>
      </c>
      <c r="G408" s="146">
        <f>'Publikime AL'!G536</f>
        <v>121.7536944</v>
      </c>
      <c r="H408" s="146">
        <f>'Publikime AL'!H536</f>
        <v>136.77021755999999</v>
      </c>
      <c r="I408" s="151">
        <f>'Publikime AL'!I536</f>
        <v>138.31366719999997</v>
      </c>
    </row>
    <row r="409" spans="1:9" ht="15.75" customHeight="1" x14ac:dyDescent="0.25">
      <c r="A409" s="99">
        <v>19</v>
      </c>
      <c r="B409" s="146">
        <f>'Publikime AL'!B537</f>
        <v>114.72266774999999</v>
      </c>
      <c r="C409" s="146">
        <f>'Publikime AL'!C537</f>
        <v>119.83296480000001</v>
      </c>
      <c r="D409" s="146">
        <f>'Publikime AL'!D537</f>
        <v>104.60946466000001</v>
      </c>
      <c r="E409" s="146">
        <f>'Publikime AL'!E537</f>
        <v>119.05804658999999</v>
      </c>
      <c r="F409" s="146">
        <f>'Publikime AL'!F537</f>
        <v>143.71077352</v>
      </c>
      <c r="G409" s="146">
        <f>'Publikime AL'!G537</f>
        <v>143.80267087000001</v>
      </c>
      <c r="H409" s="146">
        <f>'Publikime AL'!H537</f>
        <v>142.90321227999999</v>
      </c>
      <c r="I409" s="151">
        <f>'Publikime AL'!I537</f>
        <v>143.49362612000002</v>
      </c>
    </row>
    <row r="410" spans="1:9" ht="15.75" customHeight="1" x14ac:dyDescent="0.25">
      <c r="A410" s="99">
        <v>20</v>
      </c>
      <c r="B410" s="146">
        <f>'Publikime AL'!B538</f>
        <v>114.76335333000002</v>
      </c>
      <c r="C410" s="146">
        <f>'Publikime AL'!C538</f>
        <v>119.9994918</v>
      </c>
      <c r="D410" s="146">
        <f>'Publikime AL'!D538</f>
        <v>99.712293779999996</v>
      </c>
      <c r="E410" s="146">
        <f>'Publikime AL'!E538</f>
        <v>114.45655574</v>
      </c>
      <c r="F410" s="146">
        <f>'Publikime AL'!F538</f>
        <v>143.70864462</v>
      </c>
      <c r="G410" s="146">
        <f>'Publikime AL'!G538</f>
        <v>143.82147612</v>
      </c>
      <c r="H410" s="146">
        <f>'Publikime AL'!H538</f>
        <v>139.89224362000002</v>
      </c>
      <c r="I410" s="151">
        <f>'Publikime AL'!I538</f>
        <v>143.53833294</v>
      </c>
    </row>
    <row r="411" spans="1:9" ht="15.75" customHeight="1" x14ac:dyDescent="0.25">
      <c r="A411" s="99">
        <v>21</v>
      </c>
      <c r="B411" s="146">
        <f>'Publikime AL'!B539</f>
        <v>104.85476081</v>
      </c>
      <c r="C411" s="146">
        <f>'Publikime AL'!C539</f>
        <v>109.97877740999998</v>
      </c>
      <c r="D411" s="146">
        <f>'Publikime AL'!D539</f>
        <v>99.710637970000008</v>
      </c>
      <c r="E411" s="146">
        <f>'Publikime AL'!E539</f>
        <v>109.77487646</v>
      </c>
      <c r="F411" s="146">
        <f>'Publikime AL'!F539</f>
        <v>143.70296757</v>
      </c>
      <c r="G411" s="146">
        <f>'Publikime AL'!G539</f>
        <v>143.81225090000001</v>
      </c>
      <c r="H411" s="146">
        <f>'Publikime AL'!H539</f>
        <v>143.88002075999998</v>
      </c>
      <c r="I411" s="151">
        <f>'Publikime AL'!I539</f>
        <v>143.52165658000001</v>
      </c>
    </row>
    <row r="412" spans="1:9" ht="15.75" customHeight="1" x14ac:dyDescent="0.25">
      <c r="A412" s="99">
        <v>22</v>
      </c>
      <c r="B412" s="146">
        <f>'Publikime AL'!B540</f>
        <v>99.732636569999997</v>
      </c>
      <c r="C412" s="146">
        <f>'Publikime AL'!C540</f>
        <v>99.954987949999989</v>
      </c>
      <c r="D412" s="146">
        <f>'Publikime AL'!D540</f>
        <v>99.688402830000001</v>
      </c>
      <c r="E412" s="146">
        <f>'Publikime AL'!E540</f>
        <v>99.309932399999994</v>
      </c>
      <c r="F412" s="146">
        <f>'Publikime AL'!F540</f>
        <v>113.40664777999999</v>
      </c>
      <c r="G412" s="146">
        <f>'Publikime AL'!G540</f>
        <v>113.50102884</v>
      </c>
      <c r="H412" s="146">
        <f>'Publikime AL'!H540</f>
        <v>121.12921822999999</v>
      </c>
      <c r="I412" s="151">
        <f>'Publikime AL'!I540</f>
        <v>119.06099571</v>
      </c>
    </row>
    <row r="413" spans="1:9" ht="15.75" customHeight="1" x14ac:dyDescent="0.25">
      <c r="A413" s="99">
        <v>23</v>
      </c>
      <c r="B413" s="146">
        <f>'Publikime AL'!B541</f>
        <v>99.729088410000003</v>
      </c>
      <c r="C413" s="146">
        <f>'Publikime AL'!C541</f>
        <v>99.834350499999999</v>
      </c>
      <c r="D413" s="146">
        <f>'Publikime AL'!D541</f>
        <v>0.64742098999999997</v>
      </c>
      <c r="E413" s="146">
        <f>'Publikime AL'!E541</f>
        <v>99.369068400000003</v>
      </c>
      <c r="F413" s="146">
        <f>'Publikime AL'!F541</f>
        <v>0.82352795999999995</v>
      </c>
      <c r="G413" s="146">
        <f>'Publikime AL'!G541</f>
        <v>118.97725911999999</v>
      </c>
      <c r="H413" s="146">
        <f>'Publikime AL'!H541</f>
        <v>123.08673815</v>
      </c>
      <c r="I413" s="151">
        <f>'Publikime AL'!I541</f>
        <v>118.88074917999998</v>
      </c>
    </row>
    <row r="414" spans="1:9" ht="15.75" customHeight="1" x14ac:dyDescent="0.25">
      <c r="A414" s="100">
        <v>24</v>
      </c>
      <c r="B414" s="142">
        <f>'Publikime AL'!B542</f>
        <v>0.63133598999999996</v>
      </c>
      <c r="C414" s="142">
        <f>'Publikime AL'!C542</f>
        <v>99.809276839999995</v>
      </c>
      <c r="D414" s="142">
        <f>'Publikime AL'!D542</f>
        <v>0</v>
      </c>
      <c r="E414" s="142">
        <f>'Publikime AL'!E542</f>
        <v>99.390120830000015</v>
      </c>
      <c r="F414" s="142">
        <f>'Publikime AL'!F542</f>
        <v>0</v>
      </c>
      <c r="G414" s="142">
        <f>'Publikime AL'!G542</f>
        <v>140.55716882000002</v>
      </c>
      <c r="H414" s="142">
        <f>'Publikime AL'!H542</f>
        <v>137.66116055999998</v>
      </c>
      <c r="I414" s="152">
        <f>'Publikime AL'!I542</f>
        <v>3.59676989</v>
      </c>
    </row>
    <row r="415" spans="1:9" ht="15.75" customHeight="1" x14ac:dyDescent="0.25">
      <c r="A415" s="1"/>
      <c r="I415" s="35"/>
    </row>
    <row r="416" spans="1:9" ht="15.75" customHeight="1" x14ac:dyDescent="0.25">
      <c r="A416" s="1"/>
      <c r="I416" s="35"/>
    </row>
    <row r="417" spans="1:9" ht="15" customHeight="1" thickBot="1" x14ac:dyDescent="0.3">
      <c r="A417" s="1"/>
      <c r="I417" s="35"/>
    </row>
    <row r="418" spans="1:9" ht="15.75" customHeight="1" thickBot="1" x14ac:dyDescent="0.3">
      <c r="A418" s="50" t="s">
        <v>317</v>
      </c>
      <c r="B418" s="219" t="s">
        <v>318</v>
      </c>
      <c r="C418" s="220"/>
      <c r="D418" s="220"/>
      <c r="E418" s="220"/>
      <c r="F418" s="220"/>
      <c r="G418" s="221"/>
      <c r="H418" s="214" t="s">
        <v>207</v>
      </c>
      <c r="I418" s="215"/>
    </row>
    <row r="419" spans="1:9" ht="15.75" customHeight="1" x14ac:dyDescent="0.25">
      <c r="A419" s="12" t="s">
        <v>397</v>
      </c>
      <c r="B419" s="102" t="s">
        <v>393</v>
      </c>
      <c r="C419" s="102" t="s">
        <v>394</v>
      </c>
      <c r="D419" s="102" t="s">
        <v>395</v>
      </c>
      <c r="E419" s="102" t="s">
        <v>396</v>
      </c>
      <c r="F419" s="102" t="s">
        <v>376</v>
      </c>
      <c r="G419" s="102" t="s">
        <v>377</v>
      </c>
      <c r="H419" s="102" t="s">
        <v>378</v>
      </c>
      <c r="I419" s="141" t="s">
        <v>379</v>
      </c>
    </row>
    <row r="420" spans="1:9" ht="15.75" customHeight="1" x14ac:dyDescent="0.25">
      <c r="A420" s="10" t="s">
        <v>380</v>
      </c>
      <c r="B420" s="142">
        <f t="shared" ref="B420:I420" si="1">SUM(B392:B415)</f>
        <v>1825.3664541100002</v>
      </c>
      <c r="C420" s="142">
        <f t="shared" si="1"/>
        <v>1929.2170855800002</v>
      </c>
      <c r="D420" s="142">
        <f t="shared" si="1"/>
        <v>849.33330817000001</v>
      </c>
      <c r="E420" s="142">
        <f t="shared" si="1"/>
        <v>1843.80056625</v>
      </c>
      <c r="F420" s="142">
        <f t="shared" si="1"/>
        <v>967.96362074000001</v>
      </c>
      <c r="G420" s="142">
        <f t="shared" si="1"/>
        <v>2531.94894836</v>
      </c>
      <c r="H420" s="142">
        <f t="shared" si="1"/>
        <v>2119.54523604</v>
      </c>
      <c r="I420" s="142">
        <f t="shared" si="1"/>
        <v>1933.4442390000002</v>
      </c>
    </row>
    <row r="421" spans="1:9" ht="15.75" customHeight="1" x14ac:dyDescent="0.25">
      <c r="A421" s="1"/>
      <c r="I421" s="35"/>
    </row>
    <row r="422" spans="1:9" ht="15" customHeight="1" thickBot="1" x14ac:dyDescent="0.3">
      <c r="A422" s="1"/>
      <c r="I422" s="35"/>
    </row>
    <row r="423" spans="1:9" ht="15.75" customHeight="1" thickBot="1" x14ac:dyDescent="0.3">
      <c r="A423" s="50" t="s">
        <v>319</v>
      </c>
      <c r="B423" s="219" t="s">
        <v>320</v>
      </c>
      <c r="C423" s="220"/>
      <c r="D423" s="220"/>
      <c r="E423" s="220"/>
      <c r="F423" s="220"/>
      <c r="G423" s="221"/>
      <c r="H423" s="214">
        <v>464.96</v>
      </c>
      <c r="I423" s="215"/>
    </row>
    <row r="424" spans="1:9" ht="15" customHeight="1" thickBot="1" x14ac:dyDescent="0.3">
      <c r="A424" s="1"/>
      <c r="I424" s="35"/>
    </row>
    <row r="425" spans="1:9" ht="15" customHeight="1" thickBot="1" x14ac:dyDescent="0.3">
      <c r="A425" s="50" t="s">
        <v>321</v>
      </c>
      <c r="B425" s="219" t="s">
        <v>322</v>
      </c>
      <c r="C425" s="220"/>
      <c r="D425" s="220"/>
      <c r="E425" s="220"/>
      <c r="F425" s="220"/>
      <c r="G425" s="221"/>
      <c r="H425" s="214" t="s">
        <v>422</v>
      </c>
      <c r="I425" s="215"/>
    </row>
    <row r="426" spans="1:9" x14ac:dyDescent="0.25">
      <c r="A426" s="1"/>
      <c r="I426" s="35"/>
    </row>
    <row r="427" spans="1:9" ht="15" customHeight="1" thickBot="1" x14ac:dyDescent="0.3">
      <c r="A427" s="1"/>
      <c r="I427" s="63"/>
    </row>
    <row r="428" spans="1:9" ht="15" customHeight="1" thickBot="1" x14ac:dyDescent="0.3">
      <c r="A428" s="228" t="s">
        <v>323</v>
      </c>
      <c r="B428" s="229"/>
      <c r="C428" s="229"/>
      <c r="D428" s="229"/>
      <c r="E428" s="229"/>
      <c r="F428" s="229"/>
      <c r="G428" s="229"/>
      <c r="H428" s="229"/>
      <c r="I428" s="230"/>
    </row>
    <row r="429" spans="1:9" ht="15.75" customHeight="1" thickBot="1" x14ac:dyDescent="0.3">
      <c r="A429" s="1"/>
      <c r="I429" s="35"/>
    </row>
    <row r="430" spans="1:9" ht="15.75" customHeight="1" thickBot="1" x14ac:dyDescent="0.3">
      <c r="A430" s="50" t="s">
        <v>324</v>
      </c>
      <c r="B430" s="211" t="s">
        <v>325</v>
      </c>
      <c r="C430" s="212"/>
      <c r="D430" s="212"/>
      <c r="E430" s="212"/>
      <c r="F430" s="212"/>
      <c r="G430" s="212"/>
      <c r="H430" s="212"/>
      <c r="I430" s="213"/>
    </row>
    <row r="431" spans="1:9" ht="15.75" customHeight="1" x14ac:dyDescent="0.25">
      <c r="A431" s="1"/>
      <c r="B431" s="38"/>
      <c r="C431" s="38"/>
      <c r="D431" s="38"/>
      <c r="E431" s="38"/>
      <c r="F431" s="38"/>
      <c r="G431" s="38"/>
      <c r="H431" s="38"/>
      <c r="I431" s="56"/>
    </row>
    <row r="432" spans="1:9" ht="15.75" customHeight="1" x14ac:dyDescent="0.25">
      <c r="A432" s="57" t="s">
        <v>245</v>
      </c>
      <c r="B432" s="64" t="s">
        <v>168</v>
      </c>
      <c r="C432" s="64" t="s">
        <v>169</v>
      </c>
      <c r="D432" s="64" t="s">
        <v>170</v>
      </c>
      <c r="E432" s="64" t="s">
        <v>171</v>
      </c>
      <c r="F432" s="64" t="s">
        <v>172</v>
      </c>
      <c r="G432" s="64" t="s">
        <v>173</v>
      </c>
      <c r="H432" s="65" t="s">
        <v>326</v>
      </c>
      <c r="I432" s="56"/>
    </row>
    <row r="433" spans="1:9" ht="15.75" customHeight="1" x14ac:dyDescent="0.25">
      <c r="A433" s="58">
        <v>1</v>
      </c>
      <c r="B433" s="66">
        <f>'W-1'!B16</f>
        <v>60</v>
      </c>
      <c r="C433" s="66">
        <f>'W-1'!C16</f>
        <v>55</v>
      </c>
      <c r="D433" s="66">
        <f>'W-1'!D16</f>
        <v>0</v>
      </c>
      <c r="E433" s="66">
        <f>'W-1'!E16</f>
        <v>0</v>
      </c>
      <c r="F433" s="66">
        <f>'W-1'!F16</f>
        <v>0</v>
      </c>
      <c r="G433" s="66">
        <f>'W-1'!G16</f>
        <v>0</v>
      </c>
      <c r="H433" s="66">
        <f>'W-1'!H16</f>
        <v>115</v>
      </c>
      <c r="I433" s="56"/>
    </row>
    <row r="434" spans="1:9" ht="15.75" customHeight="1" x14ac:dyDescent="0.25">
      <c r="A434" s="58">
        <v>2</v>
      </c>
      <c r="B434" s="66">
        <f>'W-1'!B17</f>
        <v>60</v>
      </c>
      <c r="C434" s="66">
        <f>'W-1'!C17</f>
        <v>55</v>
      </c>
      <c r="D434" s="66">
        <f>'W-1'!D17</f>
        <v>0</v>
      </c>
      <c r="E434" s="66">
        <f>'W-1'!E17</f>
        <v>0</v>
      </c>
      <c r="F434" s="66">
        <f>'W-1'!F17</f>
        <v>0</v>
      </c>
      <c r="G434" s="66">
        <f>'W-1'!G17</f>
        <v>0</v>
      </c>
      <c r="H434" s="66">
        <f>'W-1'!H17</f>
        <v>115</v>
      </c>
      <c r="I434" s="56"/>
    </row>
    <row r="435" spans="1:9" ht="15.75" customHeight="1" x14ac:dyDescent="0.25">
      <c r="A435" s="58">
        <v>3</v>
      </c>
      <c r="B435" s="66">
        <f>'W-1'!B18</f>
        <v>60</v>
      </c>
      <c r="C435" s="66">
        <f>'W-1'!C18</f>
        <v>55</v>
      </c>
      <c r="D435" s="66">
        <f>'W-1'!D18</f>
        <v>0</v>
      </c>
      <c r="E435" s="66">
        <f>'W-1'!E18</f>
        <v>0</v>
      </c>
      <c r="F435" s="66">
        <f>'W-1'!F18</f>
        <v>0</v>
      </c>
      <c r="G435" s="66">
        <f>'W-1'!G18</f>
        <v>0</v>
      </c>
      <c r="H435" s="66">
        <f>'W-1'!H18</f>
        <v>115</v>
      </c>
      <c r="I435" s="56"/>
    </row>
    <row r="436" spans="1:9" ht="15.75" customHeight="1" x14ac:dyDescent="0.25">
      <c r="A436" s="58">
        <v>4</v>
      </c>
      <c r="B436" s="66">
        <f>'W-1'!B19</f>
        <v>60</v>
      </c>
      <c r="C436" s="66">
        <f>'W-1'!C19</f>
        <v>55</v>
      </c>
      <c r="D436" s="66">
        <f>'W-1'!D19</f>
        <v>0</v>
      </c>
      <c r="E436" s="66">
        <f>'W-1'!E19</f>
        <v>0</v>
      </c>
      <c r="F436" s="66">
        <f>'W-1'!F19</f>
        <v>0</v>
      </c>
      <c r="G436" s="66">
        <f>'W-1'!G19</f>
        <v>0</v>
      </c>
      <c r="H436" s="66">
        <f>'W-1'!H19</f>
        <v>115</v>
      </c>
      <c r="I436" s="56"/>
    </row>
    <row r="437" spans="1:9" ht="15.75" customHeight="1" x14ac:dyDescent="0.25">
      <c r="A437" s="58">
        <v>5</v>
      </c>
      <c r="B437" s="66">
        <f>'W-1'!B20</f>
        <v>60</v>
      </c>
      <c r="C437" s="66">
        <f>'W-1'!C20</f>
        <v>55</v>
      </c>
      <c r="D437" s="66">
        <f>'W-1'!D20</f>
        <v>0</v>
      </c>
      <c r="E437" s="66">
        <f>'W-1'!E20</f>
        <v>0</v>
      </c>
      <c r="F437" s="66">
        <f>'W-1'!F20</f>
        <v>0</v>
      </c>
      <c r="G437" s="66">
        <f>'W-1'!G20</f>
        <v>0</v>
      </c>
      <c r="H437" s="66">
        <f>'W-1'!H20</f>
        <v>115</v>
      </c>
      <c r="I437" s="56"/>
    </row>
    <row r="438" spans="1:9" ht="15.75" customHeight="1" x14ac:dyDescent="0.25">
      <c r="A438" s="58">
        <v>6</v>
      </c>
      <c r="B438" s="66">
        <f>'W-1'!B21</f>
        <v>60</v>
      </c>
      <c r="C438" s="66">
        <f>'W-1'!C21</f>
        <v>55</v>
      </c>
      <c r="D438" s="66">
        <f>'W-1'!D21</f>
        <v>0</v>
      </c>
      <c r="E438" s="66">
        <f>'W-1'!E21</f>
        <v>0</v>
      </c>
      <c r="F438" s="66">
        <f>'W-1'!F21</f>
        <v>0</v>
      </c>
      <c r="G438" s="66">
        <f>'W-1'!G21</f>
        <v>0</v>
      </c>
      <c r="H438" s="66">
        <f>'W-1'!H21</f>
        <v>115</v>
      </c>
      <c r="I438" s="56"/>
    </row>
    <row r="439" spans="1:9" ht="15.75" customHeight="1" x14ac:dyDescent="0.25">
      <c r="A439" s="58">
        <v>7</v>
      </c>
      <c r="B439" s="66">
        <f>'W-1'!B22</f>
        <v>65</v>
      </c>
      <c r="C439" s="66">
        <f>'W-1'!C22</f>
        <v>50</v>
      </c>
      <c r="D439" s="66">
        <f>'W-1'!D22</f>
        <v>0</v>
      </c>
      <c r="E439" s="66">
        <f>'W-1'!E22</f>
        <v>0</v>
      </c>
      <c r="F439" s="66">
        <f>'W-1'!F22</f>
        <v>0</v>
      </c>
      <c r="G439" s="66">
        <f>'W-1'!G22</f>
        <v>0</v>
      </c>
      <c r="H439" s="66">
        <f>'W-1'!H22</f>
        <v>115</v>
      </c>
      <c r="I439" s="56"/>
    </row>
    <row r="440" spans="1:9" ht="15.75" customHeight="1" x14ac:dyDescent="0.25">
      <c r="A440" s="58">
        <v>8</v>
      </c>
      <c r="B440" s="66">
        <f>'W-1'!B23</f>
        <v>65</v>
      </c>
      <c r="C440" s="66">
        <f>'W-1'!C23</f>
        <v>50</v>
      </c>
      <c r="D440" s="66">
        <f>'W-1'!D23</f>
        <v>0</v>
      </c>
      <c r="E440" s="66">
        <f>'W-1'!E23</f>
        <v>0</v>
      </c>
      <c r="F440" s="66">
        <f>'W-1'!F23</f>
        <v>0</v>
      </c>
      <c r="G440" s="66">
        <f>'W-1'!G23</f>
        <v>0</v>
      </c>
      <c r="H440" s="66">
        <f>'W-1'!H23</f>
        <v>115</v>
      </c>
      <c r="I440" s="56"/>
    </row>
    <row r="441" spans="1:9" ht="15.75" customHeight="1" x14ac:dyDescent="0.25">
      <c r="A441" s="58">
        <v>9</v>
      </c>
      <c r="B441" s="66">
        <f>'W-1'!B24</f>
        <v>65</v>
      </c>
      <c r="C441" s="66">
        <f>'W-1'!C24</f>
        <v>50</v>
      </c>
      <c r="D441" s="66">
        <f>'W-1'!D24</f>
        <v>0</v>
      </c>
      <c r="E441" s="66">
        <f>'W-1'!E24</f>
        <v>0</v>
      </c>
      <c r="F441" s="66">
        <f>'W-1'!F24</f>
        <v>0</v>
      </c>
      <c r="G441" s="66">
        <f>'W-1'!G24</f>
        <v>0</v>
      </c>
      <c r="H441" s="66">
        <f>'W-1'!H24</f>
        <v>115</v>
      </c>
      <c r="I441" s="56"/>
    </row>
    <row r="442" spans="1:9" ht="15.75" customHeight="1" x14ac:dyDescent="0.25">
      <c r="A442" s="58">
        <v>10</v>
      </c>
      <c r="B442" s="66">
        <f>'W-1'!B25</f>
        <v>65</v>
      </c>
      <c r="C442" s="66">
        <f>'W-1'!C25</f>
        <v>50</v>
      </c>
      <c r="D442" s="66">
        <f>'W-1'!D25</f>
        <v>0</v>
      </c>
      <c r="E442" s="66">
        <f>'W-1'!E25</f>
        <v>0</v>
      </c>
      <c r="F442" s="66">
        <f>'W-1'!F25</f>
        <v>0</v>
      </c>
      <c r="G442" s="66">
        <f>'W-1'!G25</f>
        <v>0</v>
      </c>
      <c r="H442" s="66">
        <f>'W-1'!H25</f>
        <v>115</v>
      </c>
      <c r="I442" s="56"/>
    </row>
    <row r="443" spans="1:9" ht="15.75" customHeight="1" x14ac:dyDescent="0.25">
      <c r="A443" s="58">
        <v>11</v>
      </c>
      <c r="B443" s="66">
        <f>'W-1'!B26</f>
        <v>65</v>
      </c>
      <c r="C443" s="66">
        <f>'W-1'!C26</f>
        <v>50</v>
      </c>
      <c r="D443" s="66">
        <f>'W-1'!D26</f>
        <v>0</v>
      </c>
      <c r="E443" s="66">
        <f>'W-1'!E26</f>
        <v>0</v>
      </c>
      <c r="F443" s="66">
        <f>'W-1'!F26</f>
        <v>0</v>
      </c>
      <c r="G443" s="66">
        <f>'W-1'!G26</f>
        <v>0</v>
      </c>
      <c r="H443" s="66">
        <f>'W-1'!H26</f>
        <v>115</v>
      </c>
      <c r="I443" s="56"/>
    </row>
    <row r="444" spans="1:9" ht="15.75" customHeight="1" x14ac:dyDescent="0.25">
      <c r="A444" s="58">
        <v>12</v>
      </c>
      <c r="B444" s="66">
        <f>'W-1'!B27</f>
        <v>65</v>
      </c>
      <c r="C444" s="66">
        <f>'W-1'!C27</f>
        <v>50</v>
      </c>
      <c r="D444" s="66">
        <f>'W-1'!D27</f>
        <v>0</v>
      </c>
      <c r="E444" s="66">
        <f>'W-1'!E27</f>
        <v>0</v>
      </c>
      <c r="F444" s="66">
        <f>'W-1'!F27</f>
        <v>0</v>
      </c>
      <c r="G444" s="66">
        <f>'W-1'!G27</f>
        <v>0</v>
      </c>
      <c r="H444" s="66">
        <f>'W-1'!H27</f>
        <v>115</v>
      </c>
      <c r="I444" s="56"/>
    </row>
    <row r="445" spans="1:9" ht="15.75" customHeight="1" x14ac:dyDescent="0.25">
      <c r="A445" s="58">
        <v>13</v>
      </c>
      <c r="B445" s="66">
        <f>'W-1'!B28</f>
        <v>65</v>
      </c>
      <c r="C445" s="66">
        <f>'W-1'!C28</f>
        <v>50</v>
      </c>
      <c r="D445" s="66">
        <f>'W-1'!D28</f>
        <v>0</v>
      </c>
      <c r="E445" s="66">
        <f>'W-1'!E28</f>
        <v>0</v>
      </c>
      <c r="F445" s="66">
        <f>'W-1'!F28</f>
        <v>0</v>
      </c>
      <c r="G445" s="66">
        <f>'W-1'!G28</f>
        <v>0</v>
      </c>
      <c r="H445" s="66">
        <f>'W-1'!H28</f>
        <v>115</v>
      </c>
      <c r="I445" s="56"/>
    </row>
    <row r="446" spans="1:9" ht="15.75" customHeight="1" x14ac:dyDescent="0.25">
      <c r="A446" s="58">
        <v>14</v>
      </c>
      <c r="B446" s="66">
        <f>'W-1'!B29</f>
        <v>65</v>
      </c>
      <c r="C446" s="66">
        <f>'W-1'!C29</f>
        <v>50</v>
      </c>
      <c r="D446" s="66">
        <f>'W-1'!D29</f>
        <v>0</v>
      </c>
      <c r="E446" s="66">
        <f>'W-1'!E29</f>
        <v>0</v>
      </c>
      <c r="F446" s="66">
        <f>'W-1'!F29</f>
        <v>0</v>
      </c>
      <c r="G446" s="66">
        <f>'W-1'!G29</f>
        <v>0</v>
      </c>
      <c r="H446" s="66">
        <f>'W-1'!H29</f>
        <v>115</v>
      </c>
      <c r="I446" s="56"/>
    </row>
    <row r="447" spans="1:9" ht="15.75" customHeight="1" x14ac:dyDescent="0.25">
      <c r="A447" s="58">
        <v>15</v>
      </c>
      <c r="B447" s="66">
        <f>'W-1'!B30</f>
        <v>65</v>
      </c>
      <c r="C447" s="66">
        <f>'W-1'!C30</f>
        <v>50</v>
      </c>
      <c r="D447" s="66">
        <f>'W-1'!D30</f>
        <v>0</v>
      </c>
      <c r="E447" s="66">
        <f>'W-1'!E30</f>
        <v>0</v>
      </c>
      <c r="F447" s="66">
        <f>'W-1'!F30</f>
        <v>0</v>
      </c>
      <c r="G447" s="66">
        <f>'W-1'!G30</f>
        <v>0</v>
      </c>
      <c r="H447" s="66">
        <f>'W-1'!H30</f>
        <v>115</v>
      </c>
      <c r="I447" s="56"/>
    </row>
    <row r="448" spans="1:9" ht="15.75" customHeight="1" x14ac:dyDescent="0.25">
      <c r="A448" s="58">
        <v>16</v>
      </c>
      <c r="B448" s="66">
        <f>'W-1'!B31</f>
        <v>65</v>
      </c>
      <c r="C448" s="66">
        <f>'W-1'!C31</f>
        <v>50</v>
      </c>
      <c r="D448" s="66">
        <f>'W-1'!D31</f>
        <v>0</v>
      </c>
      <c r="E448" s="66">
        <f>'W-1'!E31</f>
        <v>0</v>
      </c>
      <c r="F448" s="66">
        <f>'W-1'!F31</f>
        <v>0</v>
      </c>
      <c r="G448" s="66">
        <f>'W-1'!G31</f>
        <v>0</v>
      </c>
      <c r="H448" s="66">
        <f>'W-1'!H31</f>
        <v>115</v>
      </c>
      <c r="I448" s="56"/>
    </row>
    <row r="449" spans="1:9" ht="15.75" customHeight="1" x14ac:dyDescent="0.25">
      <c r="A449" s="58">
        <v>17</v>
      </c>
      <c r="B449" s="66">
        <f>'W-1'!B32</f>
        <v>65</v>
      </c>
      <c r="C449" s="66">
        <f>'W-1'!C32</f>
        <v>50</v>
      </c>
      <c r="D449" s="66">
        <f>'W-1'!D32</f>
        <v>0</v>
      </c>
      <c r="E449" s="66">
        <f>'W-1'!E32</f>
        <v>0</v>
      </c>
      <c r="F449" s="66">
        <f>'W-1'!F32</f>
        <v>0</v>
      </c>
      <c r="G449" s="66">
        <f>'W-1'!G32</f>
        <v>0</v>
      </c>
      <c r="H449" s="66">
        <f>'W-1'!H32</f>
        <v>115</v>
      </c>
      <c r="I449" s="56"/>
    </row>
    <row r="450" spans="1:9" ht="15.75" customHeight="1" x14ac:dyDescent="0.25">
      <c r="A450" s="58">
        <v>18</v>
      </c>
      <c r="B450" s="66">
        <f>'W-1'!B33</f>
        <v>65</v>
      </c>
      <c r="C450" s="66">
        <f>'W-1'!C33</f>
        <v>50</v>
      </c>
      <c r="D450" s="66">
        <f>'W-1'!D33</f>
        <v>0</v>
      </c>
      <c r="E450" s="66">
        <f>'W-1'!E33</f>
        <v>0</v>
      </c>
      <c r="F450" s="66">
        <f>'W-1'!F33</f>
        <v>0</v>
      </c>
      <c r="G450" s="66">
        <f>'W-1'!G33</f>
        <v>0</v>
      </c>
      <c r="H450" s="66">
        <f>'W-1'!H33</f>
        <v>115</v>
      </c>
      <c r="I450" s="56"/>
    </row>
    <row r="451" spans="1:9" ht="15.75" customHeight="1" x14ac:dyDescent="0.25">
      <c r="A451" s="58">
        <v>19</v>
      </c>
      <c r="B451" s="66">
        <f>'W-1'!B34</f>
        <v>65</v>
      </c>
      <c r="C451" s="66">
        <f>'W-1'!C34</f>
        <v>50</v>
      </c>
      <c r="D451" s="66">
        <f>'W-1'!D34</f>
        <v>0</v>
      </c>
      <c r="E451" s="66">
        <f>'W-1'!E34</f>
        <v>0</v>
      </c>
      <c r="F451" s="66">
        <f>'W-1'!F34</f>
        <v>0</v>
      </c>
      <c r="G451" s="66">
        <f>'W-1'!G34</f>
        <v>0</v>
      </c>
      <c r="H451" s="66">
        <f>'W-1'!H34</f>
        <v>115</v>
      </c>
      <c r="I451" s="56"/>
    </row>
    <row r="452" spans="1:9" ht="15.75" customHeight="1" x14ac:dyDescent="0.25">
      <c r="A452" s="58">
        <v>20</v>
      </c>
      <c r="B452" s="66">
        <f>'W-1'!B35</f>
        <v>65</v>
      </c>
      <c r="C452" s="66">
        <f>'W-1'!C35</f>
        <v>50</v>
      </c>
      <c r="D452" s="66">
        <f>'W-1'!D35</f>
        <v>0</v>
      </c>
      <c r="E452" s="66">
        <f>'W-1'!E35</f>
        <v>0</v>
      </c>
      <c r="F452" s="66">
        <f>'W-1'!F35</f>
        <v>0</v>
      </c>
      <c r="G452" s="66">
        <f>'W-1'!G35</f>
        <v>0</v>
      </c>
      <c r="H452" s="66">
        <f>'W-1'!H35</f>
        <v>115</v>
      </c>
      <c r="I452" s="56"/>
    </row>
    <row r="453" spans="1:9" ht="15.75" customHeight="1" x14ac:dyDescent="0.25">
      <c r="A453" s="58">
        <v>21</v>
      </c>
      <c r="B453" s="66">
        <f>'W-1'!B36</f>
        <v>65</v>
      </c>
      <c r="C453" s="66">
        <f>'W-1'!C36</f>
        <v>50</v>
      </c>
      <c r="D453" s="66">
        <f>'W-1'!D36</f>
        <v>0</v>
      </c>
      <c r="E453" s="66">
        <f>'W-1'!E36</f>
        <v>0</v>
      </c>
      <c r="F453" s="66">
        <f>'W-1'!F36</f>
        <v>0</v>
      </c>
      <c r="G453" s="66">
        <f>'W-1'!G36</f>
        <v>0</v>
      </c>
      <c r="H453" s="66">
        <f>'W-1'!H36</f>
        <v>115</v>
      </c>
      <c r="I453" s="56"/>
    </row>
    <row r="454" spans="1:9" ht="15.75" customHeight="1" x14ac:dyDescent="0.25">
      <c r="A454" s="58">
        <v>22</v>
      </c>
      <c r="B454" s="66">
        <f>'W-1'!B37</f>
        <v>65</v>
      </c>
      <c r="C454" s="66">
        <f>'W-1'!C37</f>
        <v>50</v>
      </c>
      <c r="D454" s="66">
        <f>'W-1'!D37</f>
        <v>0</v>
      </c>
      <c r="E454" s="66">
        <f>'W-1'!E37</f>
        <v>0</v>
      </c>
      <c r="F454" s="66">
        <f>'W-1'!F37</f>
        <v>0</v>
      </c>
      <c r="G454" s="66">
        <f>'W-1'!G37</f>
        <v>0</v>
      </c>
      <c r="H454" s="66">
        <f>'W-1'!H37</f>
        <v>115</v>
      </c>
      <c r="I454" s="56"/>
    </row>
    <row r="455" spans="1:9" ht="15.75" customHeight="1" x14ac:dyDescent="0.25">
      <c r="A455" s="58">
        <v>23</v>
      </c>
      <c r="B455" s="66">
        <f>'W-1'!B38</f>
        <v>65</v>
      </c>
      <c r="C455" s="66">
        <f>'W-1'!C38</f>
        <v>50</v>
      </c>
      <c r="D455" s="66">
        <f>'W-1'!D38</f>
        <v>0</v>
      </c>
      <c r="E455" s="66">
        <f>'W-1'!E38</f>
        <v>0</v>
      </c>
      <c r="F455" s="66">
        <f>'W-1'!F38</f>
        <v>0</v>
      </c>
      <c r="G455" s="66">
        <f>'W-1'!G38</f>
        <v>0</v>
      </c>
      <c r="H455" s="66">
        <f>'W-1'!H38</f>
        <v>115</v>
      </c>
      <c r="I455" s="56"/>
    </row>
    <row r="456" spans="1:9" ht="15.75" customHeight="1" x14ac:dyDescent="0.25">
      <c r="A456" s="58">
        <v>24</v>
      </c>
      <c r="B456" s="66">
        <f>'W-1'!B39</f>
        <v>65</v>
      </c>
      <c r="C456" s="66">
        <f>'W-1'!C39</f>
        <v>50</v>
      </c>
      <c r="D456" s="66">
        <f>'W-1'!D39</f>
        <v>0</v>
      </c>
      <c r="E456" s="66">
        <f>'W-1'!E39</f>
        <v>0</v>
      </c>
      <c r="F456" s="66">
        <f>'W-1'!F39</f>
        <v>0</v>
      </c>
      <c r="G456" s="66">
        <f>'W-1'!G39</f>
        <v>0</v>
      </c>
      <c r="H456" s="66">
        <f>'W-1'!H39</f>
        <v>115</v>
      </c>
      <c r="I456" s="56"/>
    </row>
    <row r="457" spans="1:9" ht="15.75" customHeight="1" x14ac:dyDescent="0.25">
      <c r="A457" s="59" t="s">
        <v>327</v>
      </c>
      <c r="B457" s="66">
        <f>'W-1'!B40</f>
        <v>63.75</v>
      </c>
      <c r="C457" s="66">
        <f>'W-1'!C40</f>
        <v>51.25</v>
      </c>
      <c r="D457" s="66">
        <f>'W-1'!D40</f>
        <v>0</v>
      </c>
      <c r="E457" s="66">
        <f>'W-1'!E40</f>
        <v>0</v>
      </c>
      <c r="F457" s="66">
        <f>'W-1'!F40</f>
        <v>0</v>
      </c>
      <c r="G457" s="66">
        <f>'W-1'!G40</f>
        <v>0</v>
      </c>
      <c r="H457" s="66">
        <f>'W-1'!H40</f>
        <v>115</v>
      </c>
      <c r="I457" s="56"/>
    </row>
    <row r="458" spans="1:9" ht="15.75" thickBot="1" x14ac:dyDescent="0.3">
      <c r="A458" s="1"/>
      <c r="I458" s="35"/>
    </row>
    <row r="459" spans="1:9" ht="15.75" thickBot="1" x14ac:dyDescent="0.3">
      <c r="A459" s="50" t="s">
        <v>328</v>
      </c>
      <c r="B459" s="231" t="s">
        <v>329</v>
      </c>
      <c r="C459" s="236"/>
      <c r="D459" s="236"/>
      <c r="E459" s="236"/>
      <c r="F459" s="236"/>
      <c r="G459" s="232"/>
      <c r="H459" s="231" t="s">
        <v>207</v>
      </c>
      <c r="I459" s="232"/>
    </row>
    <row r="460" spans="1:9" ht="15.75" thickBot="1" x14ac:dyDescent="0.3">
      <c r="A460" s="1"/>
      <c r="B460"/>
      <c r="I460" s="35"/>
    </row>
    <row r="461" spans="1:9" ht="15.75" thickBot="1" x14ac:dyDescent="0.3">
      <c r="A461" s="161" t="s">
        <v>328</v>
      </c>
      <c r="B461" s="233" t="s">
        <v>330</v>
      </c>
      <c r="C461" s="234"/>
      <c r="D461" s="234"/>
      <c r="E461" s="234"/>
      <c r="F461" s="234"/>
      <c r="G461" s="235"/>
      <c r="H461" s="73" t="s">
        <v>203</v>
      </c>
      <c r="I461" s="84" t="s">
        <v>204</v>
      </c>
    </row>
    <row r="462" spans="1:9" ht="15.75" thickBot="1" x14ac:dyDescent="0.3">
      <c r="A462" s="85"/>
      <c r="B462"/>
      <c r="I462" s="35"/>
    </row>
    <row r="463" spans="1:9" ht="15.75" thickBot="1" x14ac:dyDescent="0.3">
      <c r="A463" s="50" t="s">
        <v>328</v>
      </c>
      <c r="B463" s="233" t="s">
        <v>205</v>
      </c>
      <c r="C463" s="234"/>
      <c r="D463" s="234"/>
      <c r="E463" s="234"/>
      <c r="F463" s="234"/>
      <c r="G463" s="235"/>
      <c r="H463" s="73" t="s">
        <v>203</v>
      </c>
      <c r="I463" s="84" t="s">
        <v>204</v>
      </c>
    </row>
    <row r="464" spans="1:9" ht="15.75" thickBot="1" x14ac:dyDescent="0.3">
      <c r="A464" s="1"/>
      <c r="B464"/>
      <c r="I464" s="35"/>
    </row>
    <row r="465" spans="1:9" ht="15.75" thickBot="1" x14ac:dyDescent="0.3">
      <c r="A465" s="50" t="s">
        <v>328</v>
      </c>
      <c r="B465" s="233" t="s">
        <v>331</v>
      </c>
      <c r="C465" s="234"/>
      <c r="D465" s="234"/>
      <c r="E465" s="234"/>
      <c r="F465" s="234"/>
      <c r="G465" s="235"/>
      <c r="H465" s="231" t="s">
        <v>207</v>
      </c>
      <c r="I465" s="232"/>
    </row>
    <row r="466" spans="1:9" ht="15.75" thickBot="1" x14ac:dyDescent="0.3">
      <c r="A466" s="1"/>
      <c r="B466"/>
      <c r="I466" s="35"/>
    </row>
    <row r="467" spans="1:9" ht="15.75" thickBot="1" x14ac:dyDescent="0.3">
      <c r="A467" s="50" t="s">
        <v>328</v>
      </c>
      <c r="B467" s="233" t="s">
        <v>332</v>
      </c>
      <c r="C467" s="234"/>
      <c r="D467" s="234"/>
      <c r="E467" s="234"/>
      <c r="F467" s="234"/>
      <c r="G467" s="234"/>
      <c r="H467" s="234"/>
      <c r="I467" s="235"/>
    </row>
    <row r="468" spans="1:9" x14ac:dyDescent="0.25">
      <c r="A468" s="1"/>
      <c r="B468" s="71"/>
      <c r="C468" s="71"/>
      <c r="D468" s="71"/>
      <c r="E468" s="71"/>
      <c r="F468" s="71"/>
      <c r="G468" s="71"/>
      <c r="H468" s="71"/>
      <c r="I468" s="72"/>
    </row>
    <row r="469" spans="1:9" x14ac:dyDescent="0.25">
      <c r="A469" s="1"/>
      <c r="B469" s="71"/>
      <c r="C469" s="71"/>
      <c r="D469" s="71"/>
      <c r="E469" s="71"/>
      <c r="F469" s="71"/>
      <c r="G469" s="71"/>
      <c r="H469" s="71"/>
      <c r="I469" s="72"/>
    </row>
    <row r="470" spans="1:9" x14ac:dyDescent="0.25">
      <c r="A470" s="1"/>
      <c r="B470" s="71"/>
      <c r="C470" s="71"/>
      <c r="D470" s="71"/>
      <c r="E470" s="71"/>
      <c r="F470" s="71"/>
      <c r="G470" s="71"/>
      <c r="H470" s="71"/>
      <c r="I470" s="72"/>
    </row>
    <row r="471" spans="1:9" x14ac:dyDescent="0.25">
      <c r="A471" s="1"/>
      <c r="B471" s="71"/>
      <c r="C471" s="71"/>
      <c r="D471" s="71"/>
      <c r="E471" s="71"/>
      <c r="F471" s="71"/>
      <c r="G471" s="71"/>
      <c r="H471" s="71"/>
      <c r="I471" s="72"/>
    </row>
    <row r="472" spans="1:9" x14ac:dyDescent="0.25">
      <c r="A472" s="1"/>
      <c r="B472" s="71"/>
      <c r="C472" s="71"/>
      <c r="D472" s="71"/>
      <c r="E472" s="71"/>
      <c r="F472" s="71"/>
      <c r="G472" s="71"/>
      <c r="H472" s="71"/>
      <c r="I472" s="72"/>
    </row>
    <row r="473" spans="1:9" x14ac:dyDescent="0.25">
      <c r="A473" s="1"/>
      <c r="B473" s="71"/>
      <c r="C473" s="71"/>
      <c r="D473" s="71"/>
      <c r="E473" s="71"/>
      <c r="F473" s="71"/>
      <c r="G473" s="71"/>
      <c r="H473" s="71"/>
      <c r="I473" s="72"/>
    </row>
    <row r="474" spans="1:9" x14ac:dyDescent="0.25">
      <c r="A474" s="1"/>
      <c r="B474" s="71"/>
      <c r="C474" s="71"/>
      <c r="D474" s="71"/>
      <c r="E474" s="71"/>
      <c r="F474" s="71"/>
      <c r="G474" s="71"/>
      <c r="H474" s="71"/>
      <c r="I474" s="72"/>
    </row>
    <row r="475" spans="1:9" x14ac:dyDescent="0.25">
      <c r="A475" s="1"/>
      <c r="B475" s="71"/>
      <c r="C475" s="71"/>
      <c r="D475" s="71"/>
      <c r="E475" s="71"/>
      <c r="F475" s="71"/>
      <c r="G475" s="71"/>
      <c r="H475" s="71"/>
      <c r="I475" s="72"/>
    </row>
    <row r="476" spans="1:9" x14ac:dyDescent="0.25">
      <c r="A476" s="1"/>
      <c r="B476" s="71"/>
      <c r="C476" s="71"/>
      <c r="D476" s="71"/>
      <c r="E476" s="71"/>
      <c r="F476" s="71"/>
      <c r="G476" s="71"/>
      <c r="H476" s="71"/>
      <c r="I476" s="72"/>
    </row>
    <row r="477" spans="1:9" x14ac:dyDescent="0.25">
      <c r="A477" s="1"/>
      <c r="B477" s="71"/>
      <c r="C477" s="71"/>
      <c r="D477" s="71"/>
      <c r="E477" s="71"/>
      <c r="F477" s="71"/>
      <c r="G477" s="71"/>
      <c r="H477" s="71"/>
      <c r="I477" s="72"/>
    </row>
    <row r="478" spans="1:9" x14ac:dyDescent="0.25">
      <c r="A478" s="1"/>
      <c r="B478" s="71"/>
      <c r="C478" s="71"/>
      <c r="D478" s="71"/>
      <c r="E478" s="71"/>
      <c r="F478" s="71"/>
      <c r="G478" s="71"/>
      <c r="H478" s="71"/>
      <c r="I478" s="72"/>
    </row>
    <row r="479" spans="1:9" x14ac:dyDescent="0.25">
      <c r="A479" s="1"/>
      <c r="B479" s="71"/>
      <c r="C479" s="71"/>
      <c r="D479" s="71"/>
      <c r="E479" s="71"/>
      <c r="F479" s="71"/>
      <c r="G479" s="71"/>
      <c r="H479" s="71"/>
      <c r="I479" s="72"/>
    </row>
    <row r="480" spans="1:9" x14ac:dyDescent="0.25">
      <c r="A480" s="1"/>
      <c r="I480" s="35"/>
    </row>
    <row r="481" spans="1:9" x14ac:dyDescent="0.25">
      <c r="A481" s="1"/>
      <c r="I481" s="35"/>
    </row>
    <row r="482" spans="1:9" ht="15.75" thickBot="1" x14ac:dyDescent="0.3">
      <c r="A482" s="1"/>
      <c r="I482" s="35"/>
    </row>
    <row r="483" spans="1:9" ht="15.75" thickBot="1" x14ac:dyDescent="0.3">
      <c r="A483" s="225" t="s">
        <v>333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"/>
      <c r="I484" s="35"/>
    </row>
    <row r="485" spans="1:9" ht="15.75" customHeight="1" thickBot="1" x14ac:dyDescent="0.3">
      <c r="A485" s="50" t="s">
        <v>334</v>
      </c>
      <c r="B485" s="211" t="s">
        <v>335</v>
      </c>
      <c r="C485" s="212"/>
      <c r="D485" s="212"/>
      <c r="E485" s="212"/>
      <c r="F485" s="212"/>
      <c r="G485" s="212"/>
      <c r="H485" s="212"/>
      <c r="I485" s="213"/>
    </row>
    <row r="486" spans="1:9" x14ac:dyDescent="0.25">
      <c r="A486" s="1"/>
      <c r="B486"/>
      <c r="I486" s="35"/>
    </row>
    <row r="487" spans="1:9" x14ac:dyDescent="0.25">
      <c r="A487" s="1"/>
      <c r="C487" s="68" t="s">
        <v>336</v>
      </c>
      <c r="D487" s="8" t="s">
        <v>337</v>
      </c>
      <c r="E487" s="9" t="s">
        <v>338</v>
      </c>
      <c r="I487" s="35"/>
    </row>
    <row r="488" spans="1:9" x14ac:dyDescent="0.25">
      <c r="A488" s="1"/>
      <c r="C488" s="69">
        <v>1</v>
      </c>
      <c r="D488" s="117">
        <f>'Publikime AL'!D615</f>
        <v>679.4368457100004</v>
      </c>
      <c r="E488" s="5">
        <f>'Publikime AL'!E615</f>
        <v>14.239122052796006</v>
      </c>
      <c r="I488" s="35"/>
    </row>
    <row r="489" spans="1:9" x14ac:dyDescent="0.25">
      <c r="A489" s="1"/>
      <c r="C489" s="69">
        <v>2</v>
      </c>
      <c r="D489" s="117">
        <f>'Publikime AL'!D616</f>
        <v>601.43278614999997</v>
      </c>
      <c r="E489" s="5">
        <f>'Publikime AL'!E616</f>
        <v>14.394158202795325</v>
      </c>
      <c r="I489" s="35"/>
    </row>
    <row r="490" spans="1:9" x14ac:dyDescent="0.25">
      <c r="A490" s="1"/>
      <c r="C490" s="69">
        <v>3</v>
      </c>
      <c r="D490" s="117">
        <f>'Publikime AL'!D617</f>
        <v>562.51835006999988</v>
      </c>
      <c r="E490" s="5">
        <f>'Publikime AL'!E617</f>
        <v>12.650270432795651</v>
      </c>
      <c r="I490" s="35"/>
    </row>
    <row r="491" spans="1:9" x14ac:dyDescent="0.25">
      <c r="A491" s="1"/>
      <c r="C491" s="69">
        <v>4</v>
      </c>
      <c r="D491" s="117">
        <f>'Publikime AL'!D618</f>
        <v>549.31739258999994</v>
      </c>
      <c r="E491" s="5">
        <f>'Publikime AL'!E618</f>
        <v>12.640422202795435</v>
      </c>
      <c r="I491" s="35"/>
    </row>
    <row r="492" spans="1:9" x14ac:dyDescent="0.25">
      <c r="A492" s="1"/>
      <c r="C492" s="69">
        <v>5</v>
      </c>
      <c r="D492" s="117">
        <f>'Publikime AL'!D619</f>
        <v>562.68834125000001</v>
      </c>
      <c r="E492" s="5">
        <f>'Publikime AL'!E619</f>
        <v>14.171027172795448</v>
      </c>
      <c r="I492" s="35"/>
    </row>
    <row r="493" spans="1:9" x14ac:dyDescent="0.25">
      <c r="A493" s="1"/>
      <c r="C493" s="69">
        <v>6</v>
      </c>
      <c r="D493" s="117">
        <f>'Publikime AL'!D620</f>
        <v>635.29559635999988</v>
      </c>
      <c r="E493" s="5">
        <f>'Publikime AL'!E620</f>
        <v>14.545698912796183</v>
      </c>
      <c r="I493" s="35"/>
    </row>
    <row r="494" spans="1:9" x14ac:dyDescent="0.25">
      <c r="A494" s="1"/>
      <c r="C494" s="69">
        <v>7</v>
      </c>
      <c r="D494" s="117">
        <f>'Publikime AL'!D621</f>
        <v>858.01804651000043</v>
      </c>
      <c r="E494" s="5">
        <f>'Publikime AL'!E621</f>
        <v>25.576824872795669</v>
      </c>
      <c r="I494" s="35"/>
    </row>
    <row r="495" spans="1:9" x14ac:dyDescent="0.25">
      <c r="A495" s="1"/>
      <c r="C495" s="69">
        <v>8</v>
      </c>
      <c r="D495" s="117">
        <f>'Publikime AL'!D622</f>
        <v>1159.2137078400003</v>
      </c>
      <c r="E495" s="5">
        <f>'Publikime AL'!E622</f>
        <v>32.1395256227961</v>
      </c>
      <c r="I495" s="35"/>
    </row>
    <row r="496" spans="1:9" x14ac:dyDescent="0.25">
      <c r="A496" s="1"/>
      <c r="C496" s="69">
        <v>9</v>
      </c>
      <c r="D496" s="117">
        <f>'Publikime AL'!D623</f>
        <v>1260.5289748500006</v>
      </c>
      <c r="E496" s="5">
        <f>'Publikime AL'!E623</f>
        <v>33.950372842795332</v>
      </c>
      <c r="I496" s="35"/>
    </row>
    <row r="497" spans="1:9" x14ac:dyDescent="0.25">
      <c r="A497" s="1"/>
      <c r="C497" s="69">
        <v>10</v>
      </c>
      <c r="D497" s="117">
        <f>'Publikime AL'!D624</f>
        <v>1234.00228599</v>
      </c>
      <c r="E497" s="5">
        <f>'Publikime AL'!E624</f>
        <v>31.431647442795565</v>
      </c>
      <c r="I497" s="35"/>
    </row>
    <row r="498" spans="1:9" x14ac:dyDescent="0.25">
      <c r="A498" s="1"/>
      <c r="C498" s="69">
        <v>11</v>
      </c>
      <c r="D498" s="117">
        <f>'Publikime AL'!D625</f>
        <v>1169.5836937999995</v>
      </c>
      <c r="E498" s="5">
        <f>'Publikime AL'!E625</f>
        <v>27.077333472795999</v>
      </c>
      <c r="I498" s="35"/>
    </row>
    <row r="499" spans="1:9" x14ac:dyDescent="0.25">
      <c r="A499" s="1"/>
      <c r="C499" s="69">
        <v>12</v>
      </c>
      <c r="D499" s="117">
        <f>'Publikime AL'!D626</f>
        <v>1105.5539898899997</v>
      </c>
      <c r="E499" s="5">
        <f>'Publikime AL'!E626</f>
        <v>25.45810754279546</v>
      </c>
      <c r="I499" s="35"/>
    </row>
    <row r="500" spans="1:9" x14ac:dyDescent="0.25">
      <c r="A500" s="1"/>
      <c r="C500" s="69">
        <v>13</v>
      </c>
      <c r="D500" s="117">
        <f>'Publikime AL'!D627</f>
        <v>1082.8320398600004</v>
      </c>
      <c r="E500" s="5">
        <f>'Publikime AL'!E627</f>
        <v>24.126252932796206</v>
      </c>
      <c r="I500" s="35"/>
    </row>
    <row r="501" spans="1:9" x14ac:dyDescent="0.25">
      <c r="A501" s="1"/>
      <c r="C501" s="69">
        <v>14</v>
      </c>
      <c r="D501" s="117">
        <f>'Publikime AL'!D628</f>
        <v>1112.0250680000001</v>
      </c>
      <c r="E501" s="5">
        <f>'Publikime AL'!E628</f>
        <v>26.971951402794957</v>
      </c>
      <c r="I501" s="35"/>
    </row>
    <row r="502" spans="1:9" ht="15.75" customHeight="1" x14ac:dyDescent="0.25">
      <c r="A502" s="1"/>
      <c r="C502" s="69">
        <v>15</v>
      </c>
      <c r="D502" s="117">
        <f>'Publikime AL'!D629</f>
        <v>1149.58889748</v>
      </c>
      <c r="E502" s="5">
        <f>'Publikime AL'!E629</f>
        <v>30.128459332795273</v>
      </c>
      <c r="I502" s="35"/>
    </row>
    <row r="503" spans="1:9" x14ac:dyDescent="0.25">
      <c r="A503" s="1"/>
      <c r="C503" s="69">
        <v>16</v>
      </c>
      <c r="D503" s="117">
        <f>'Publikime AL'!D630</f>
        <v>1181.1971599700005</v>
      </c>
      <c r="E503" s="5">
        <f>'Publikime AL'!E630</f>
        <v>30.631115812796224</v>
      </c>
      <c r="I503" s="35"/>
    </row>
    <row r="504" spans="1:9" x14ac:dyDescent="0.25">
      <c r="A504" s="1"/>
      <c r="C504" s="69">
        <v>17</v>
      </c>
      <c r="D504" s="117">
        <f>'Publikime AL'!D631</f>
        <v>1255.5608378600004</v>
      </c>
      <c r="E504" s="5">
        <f>'Publikime AL'!E631</f>
        <v>36.843824902796541</v>
      </c>
      <c r="I504" s="35"/>
    </row>
    <row r="505" spans="1:9" x14ac:dyDescent="0.25">
      <c r="A505" s="1"/>
      <c r="C505" s="69">
        <v>18</v>
      </c>
      <c r="D505" s="117">
        <f>'Publikime AL'!D632</f>
        <v>1412.0219695199996</v>
      </c>
      <c r="E505" s="5">
        <f>'Publikime AL'!E632</f>
        <v>46.672307682795235</v>
      </c>
      <c r="I505" s="35"/>
    </row>
    <row r="506" spans="1:9" x14ac:dyDescent="0.25">
      <c r="A506" s="1"/>
      <c r="C506" s="69">
        <v>19</v>
      </c>
      <c r="D506" s="117">
        <f>'Publikime AL'!D633</f>
        <v>1471.2685959099999</v>
      </c>
      <c r="E506" s="5">
        <f>'Publikime AL'!E633</f>
        <v>51.25425883279604</v>
      </c>
      <c r="I506" s="35"/>
    </row>
    <row r="507" spans="1:9" x14ac:dyDescent="0.25">
      <c r="A507" s="1"/>
      <c r="C507" s="69">
        <v>20</v>
      </c>
      <c r="D507" s="117">
        <f>'Publikime AL'!D634</f>
        <v>1461.1539111499999</v>
      </c>
      <c r="E507" s="5">
        <f>'Publikime AL'!E634</f>
        <v>51.518018452795104</v>
      </c>
      <c r="I507" s="35"/>
    </row>
    <row r="508" spans="1:9" x14ac:dyDescent="0.25">
      <c r="A508" s="1"/>
      <c r="C508" s="69">
        <v>21</v>
      </c>
      <c r="D508" s="117">
        <f>'Publikime AL'!D635</f>
        <v>1427.9891908099996</v>
      </c>
      <c r="E508" s="5">
        <f>'Publikime AL'!E635</f>
        <v>50.139412652797091</v>
      </c>
      <c r="I508" s="35"/>
    </row>
    <row r="509" spans="1:9" x14ac:dyDescent="0.25">
      <c r="A509" s="1"/>
      <c r="C509" s="69">
        <v>22</v>
      </c>
      <c r="D509" s="117">
        <f>'Publikime AL'!D636</f>
        <v>1304.3816835100001</v>
      </c>
      <c r="E509" s="5">
        <f>'Publikime AL'!E636</f>
        <v>38.461691442796109</v>
      </c>
      <c r="I509" s="35"/>
    </row>
    <row r="510" spans="1:9" x14ac:dyDescent="0.25">
      <c r="A510" s="1"/>
      <c r="C510" s="69">
        <v>23</v>
      </c>
      <c r="D510" s="117">
        <f>'Publikime AL'!D637</f>
        <v>1093.4665027199999</v>
      </c>
      <c r="E510" s="5">
        <f>'Publikime AL'!E637</f>
        <v>26.271419132795927</v>
      </c>
      <c r="I510" s="35"/>
    </row>
    <row r="511" spans="1:9" x14ac:dyDescent="0.25">
      <c r="A511" s="1"/>
      <c r="C511" s="69">
        <v>24</v>
      </c>
      <c r="D511" s="117">
        <f>'Publikime AL'!D638</f>
        <v>859.03588723000018</v>
      </c>
      <c r="E511" s="5">
        <f>'Publikime AL'!E638</f>
        <v>21.218164282796124</v>
      </c>
      <c r="I511" s="35"/>
    </row>
    <row r="512" spans="1:9" x14ac:dyDescent="0.25">
      <c r="A512" s="1"/>
      <c r="C512" s="69">
        <v>25</v>
      </c>
      <c r="D512" s="117">
        <f>'Publikime AL'!D639</f>
        <v>693.09029944999986</v>
      </c>
      <c r="E512" s="5">
        <f>'Publikime AL'!E639</f>
        <v>13.511873152795943</v>
      </c>
      <c r="I512" s="35"/>
    </row>
    <row r="513" spans="1:9" x14ac:dyDescent="0.25">
      <c r="A513" s="1"/>
      <c r="C513" s="69">
        <v>26</v>
      </c>
      <c r="D513" s="117">
        <f>'Publikime AL'!D640</f>
        <v>616.66926763000015</v>
      </c>
      <c r="E513" s="5">
        <f>'Publikime AL'!E640</f>
        <v>13.224289842795201</v>
      </c>
      <c r="I513" s="35"/>
    </row>
    <row r="514" spans="1:9" ht="15.75" customHeight="1" x14ac:dyDescent="0.25">
      <c r="A514" s="1"/>
      <c r="C514" s="69">
        <v>27</v>
      </c>
      <c r="D514" s="117">
        <f>'Publikime AL'!D641</f>
        <v>576.08068796999987</v>
      </c>
      <c r="E514" s="5">
        <f>'Publikime AL'!E641</f>
        <v>11.983263042795556</v>
      </c>
      <c r="I514" s="35"/>
    </row>
    <row r="515" spans="1:9" x14ac:dyDescent="0.25">
      <c r="A515" s="1"/>
      <c r="C515" s="69">
        <v>28</v>
      </c>
      <c r="D515" s="117">
        <f>'Publikime AL'!D642</f>
        <v>567.23410612999965</v>
      </c>
      <c r="E515" s="5">
        <f>'Publikime AL'!E642</f>
        <v>12.574929132795319</v>
      </c>
      <c r="I515" s="35"/>
    </row>
    <row r="516" spans="1:9" ht="15.75" customHeight="1" x14ac:dyDescent="0.25">
      <c r="A516" s="1"/>
      <c r="C516" s="69">
        <v>29</v>
      </c>
      <c r="D516" s="117">
        <f>'Publikime AL'!D643</f>
        <v>570.26327186999981</v>
      </c>
      <c r="E516" s="5">
        <f>'Publikime AL'!E643</f>
        <v>13.016983032795792</v>
      </c>
      <c r="I516" s="35"/>
    </row>
    <row r="517" spans="1:9" x14ac:dyDescent="0.25">
      <c r="A517" s="1"/>
      <c r="C517" s="69">
        <v>30</v>
      </c>
      <c r="D517" s="117">
        <f>'Publikime AL'!D644</f>
        <v>647.31531579999967</v>
      </c>
      <c r="E517" s="5">
        <f>'Publikime AL'!E644</f>
        <v>17.410364242795708</v>
      </c>
      <c r="I517" s="35"/>
    </row>
    <row r="518" spans="1:9" x14ac:dyDescent="0.25">
      <c r="A518" s="1"/>
      <c r="C518" s="69">
        <v>31</v>
      </c>
      <c r="D518" s="117">
        <f>'Publikime AL'!D645</f>
        <v>868.13138289999972</v>
      </c>
      <c r="E518" s="5">
        <f>'Publikime AL'!E645</f>
        <v>24.593192362795889</v>
      </c>
      <c r="I518" s="35"/>
    </row>
    <row r="519" spans="1:9" x14ac:dyDescent="0.25">
      <c r="A519" s="1"/>
      <c r="C519" s="69">
        <v>32</v>
      </c>
      <c r="D519" s="117">
        <f>'Publikime AL'!D646</f>
        <v>1179.0121957699998</v>
      </c>
      <c r="E519" s="5">
        <f>'Publikime AL'!E646</f>
        <v>31.913023342795441</v>
      </c>
      <c r="I519" s="35"/>
    </row>
    <row r="520" spans="1:9" x14ac:dyDescent="0.25">
      <c r="A520" s="1"/>
      <c r="C520" s="69">
        <v>33</v>
      </c>
      <c r="D520" s="117">
        <f>'Publikime AL'!D647</f>
        <v>1257.0626599000007</v>
      </c>
      <c r="E520" s="5">
        <f>'Publikime AL'!E647</f>
        <v>33.707565272797183</v>
      </c>
      <c r="I520" s="35"/>
    </row>
    <row r="521" spans="1:9" x14ac:dyDescent="0.25">
      <c r="A521" s="1"/>
      <c r="C521" s="69">
        <v>34</v>
      </c>
      <c r="D521" s="117">
        <f>'Publikime AL'!D648</f>
        <v>1227.4815972599993</v>
      </c>
      <c r="E521" s="5">
        <f>'Publikime AL'!E648</f>
        <v>29.039160842796718</v>
      </c>
      <c r="I521" s="35"/>
    </row>
    <row r="522" spans="1:9" x14ac:dyDescent="0.25">
      <c r="A522" s="1"/>
      <c r="C522" s="69">
        <v>35</v>
      </c>
      <c r="D522" s="117">
        <f>'Publikime AL'!D649</f>
        <v>1163.0855943800002</v>
      </c>
      <c r="E522" s="5">
        <f>'Publikime AL'!E649</f>
        <v>25.615811242795417</v>
      </c>
      <c r="I522" s="35"/>
    </row>
    <row r="523" spans="1:9" x14ac:dyDescent="0.25">
      <c r="A523" s="1"/>
      <c r="C523" s="69">
        <v>36</v>
      </c>
      <c r="D523" s="117">
        <f>'Publikime AL'!D650</f>
        <v>1112.4096352000001</v>
      </c>
      <c r="E523" s="5">
        <f>'Publikime AL'!E650</f>
        <v>22.924094772794888</v>
      </c>
      <c r="I523" s="35"/>
    </row>
    <row r="524" spans="1:9" x14ac:dyDescent="0.25">
      <c r="A524" s="1"/>
      <c r="C524" s="69">
        <v>37</v>
      </c>
      <c r="D524" s="117">
        <f>'Publikime AL'!D651</f>
        <v>1083.1065495699997</v>
      </c>
      <c r="E524" s="5">
        <f>'Publikime AL'!E651</f>
        <v>21.423049572796117</v>
      </c>
      <c r="I524" s="35"/>
    </row>
    <row r="525" spans="1:9" x14ac:dyDescent="0.25">
      <c r="A525" s="1"/>
      <c r="C525" s="69">
        <v>38</v>
      </c>
      <c r="D525" s="117">
        <f>'Publikime AL'!D652</f>
        <v>1110.9427796299994</v>
      </c>
      <c r="E525" s="5">
        <f>'Publikime AL'!E652</f>
        <v>23.855668502795425</v>
      </c>
      <c r="I525" s="35"/>
    </row>
    <row r="526" spans="1:9" x14ac:dyDescent="0.25">
      <c r="A526" s="1"/>
      <c r="C526" s="69">
        <v>39</v>
      </c>
      <c r="D526" s="117">
        <f>'Publikime AL'!D653</f>
        <v>1147.5925540399999</v>
      </c>
      <c r="E526" s="5">
        <f>'Publikime AL'!E653</f>
        <v>27.107231672795479</v>
      </c>
      <c r="I526" s="35"/>
    </row>
    <row r="527" spans="1:9" x14ac:dyDescent="0.25">
      <c r="A527" s="1"/>
      <c r="C527" s="69">
        <v>40</v>
      </c>
      <c r="D527" s="117">
        <f>'Publikime AL'!D654</f>
        <v>1190.3981856700002</v>
      </c>
      <c r="E527" s="5">
        <f>'Publikime AL'!E654</f>
        <v>29.201048292795804</v>
      </c>
      <c r="I527" s="35"/>
    </row>
    <row r="528" spans="1:9" x14ac:dyDescent="0.25">
      <c r="A528" s="1"/>
      <c r="C528" s="69">
        <v>41</v>
      </c>
      <c r="D528" s="117">
        <f>'Publikime AL'!D655</f>
        <v>1270.3634258599991</v>
      </c>
      <c r="E528" s="5">
        <f>'Publikime AL'!E655</f>
        <v>36.453585952794356</v>
      </c>
      <c r="I528" s="35"/>
    </row>
    <row r="529" spans="1:9" x14ac:dyDescent="0.25">
      <c r="A529" s="1"/>
      <c r="C529" s="69">
        <v>42</v>
      </c>
      <c r="D529" s="117">
        <f>'Publikime AL'!D656</f>
        <v>1437.9848246199999</v>
      </c>
      <c r="E529" s="5">
        <f>'Publikime AL'!E656</f>
        <v>47.712351192795268</v>
      </c>
      <c r="I529" s="35"/>
    </row>
    <row r="530" spans="1:9" x14ac:dyDescent="0.25">
      <c r="A530" s="1"/>
      <c r="C530" s="69">
        <v>43</v>
      </c>
      <c r="D530" s="117">
        <f>'Publikime AL'!D657</f>
        <v>1501.3405119600002</v>
      </c>
      <c r="E530" s="5">
        <f>'Publikime AL'!E657</f>
        <v>50.542277992796016</v>
      </c>
      <c r="I530" s="35"/>
    </row>
    <row r="531" spans="1:9" x14ac:dyDescent="0.25">
      <c r="A531" s="1"/>
      <c r="C531" s="69">
        <v>44</v>
      </c>
      <c r="D531" s="117">
        <f>'Publikime AL'!D658</f>
        <v>1495.4249958800001</v>
      </c>
      <c r="E531" s="5">
        <f>'Publikime AL'!E658</f>
        <v>49.338458962796039</v>
      </c>
      <c r="I531" s="35"/>
    </row>
    <row r="532" spans="1:9" x14ac:dyDescent="0.25">
      <c r="A532" s="1"/>
      <c r="C532" s="69">
        <v>45</v>
      </c>
      <c r="D532" s="117">
        <f>'Publikime AL'!D659</f>
        <v>1462.09984031</v>
      </c>
      <c r="E532" s="5">
        <f>'Publikime AL'!E659</f>
        <v>47.957866672795944</v>
      </c>
      <c r="I532" s="35"/>
    </row>
    <row r="533" spans="1:9" x14ac:dyDescent="0.25">
      <c r="A533" s="1"/>
      <c r="C533" s="69">
        <v>46</v>
      </c>
      <c r="D533" s="117">
        <f>'Publikime AL'!D660</f>
        <v>1335.8131123000007</v>
      </c>
      <c r="E533" s="5">
        <f>'Publikime AL'!E660</f>
        <v>36.694205442796601</v>
      </c>
      <c r="I533" s="35"/>
    </row>
    <row r="534" spans="1:9" x14ac:dyDescent="0.25">
      <c r="A534" s="1"/>
      <c r="C534" s="69">
        <v>47</v>
      </c>
      <c r="D534" s="117">
        <f>'Publikime AL'!D661</f>
        <v>1147.8774696999994</v>
      </c>
      <c r="E534" s="5">
        <f>'Publikime AL'!E661</f>
        <v>30.271815132795837</v>
      </c>
      <c r="I534" s="35"/>
    </row>
    <row r="535" spans="1:9" x14ac:dyDescent="0.25">
      <c r="A535" s="1"/>
      <c r="C535" s="69">
        <v>48</v>
      </c>
      <c r="D535" s="117">
        <f>'Publikime AL'!D662</f>
        <v>943.69492050000042</v>
      </c>
      <c r="E535" s="5">
        <f>'Publikime AL'!E662</f>
        <v>18.899153552795951</v>
      </c>
      <c r="I535" s="35"/>
    </row>
    <row r="536" spans="1:9" x14ac:dyDescent="0.25">
      <c r="A536" s="1"/>
      <c r="C536" s="69">
        <v>49</v>
      </c>
      <c r="D536" s="117">
        <f>'Publikime AL'!D663</f>
        <v>783.36202333000028</v>
      </c>
      <c r="E536" s="5">
        <f>'Publikime AL'!E663</f>
        <v>17.677753052795538</v>
      </c>
      <c r="I536" s="35"/>
    </row>
    <row r="537" spans="1:9" x14ac:dyDescent="0.25">
      <c r="A537" s="1"/>
      <c r="C537" s="69">
        <v>50</v>
      </c>
      <c r="D537" s="117">
        <f>'Publikime AL'!D664</f>
        <v>664.52353234999964</v>
      </c>
      <c r="E537" s="5">
        <f>'Publikime AL'!E664</f>
        <v>13.415119942795855</v>
      </c>
      <c r="I537" s="35"/>
    </row>
    <row r="538" spans="1:9" x14ac:dyDescent="0.25">
      <c r="A538" s="1"/>
      <c r="C538" s="69">
        <v>51</v>
      </c>
      <c r="D538" s="117">
        <f>'Publikime AL'!D665</f>
        <v>601.2875616299998</v>
      </c>
      <c r="E538" s="5">
        <f>'Publikime AL'!E665</f>
        <v>13.139507802795379</v>
      </c>
      <c r="I538" s="35"/>
    </row>
    <row r="539" spans="1:9" x14ac:dyDescent="0.25">
      <c r="A539" s="1"/>
      <c r="C539" s="69">
        <v>52</v>
      </c>
      <c r="D539" s="117">
        <f>'Publikime AL'!D666</f>
        <v>582.94165890999989</v>
      </c>
      <c r="E539" s="5">
        <f>'Publikime AL'!E666</f>
        <v>12.006930562795674</v>
      </c>
      <c r="I539" s="35"/>
    </row>
    <row r="540" spans="1:9" x14ac:dyDescent="0.25">
      <c r="A540" s="1"/>
      <c r="C540" s="69">
        <v>53</v>
      </c>
      <c r="D540" s="117">
        <f>'Publikime AL'!D667</f>
        <v>589.99576279999997</v>
      </c>
      <c r="E540" s="5">
        <f>'Publikime AL'!E667</f>
        <v>12.990400362795526</v>
      </c>
      <c r="I540" s="35"/>
    </row>
    <row r="541" spans="1:9" x14ac:dyDescent="0.25">
      <c r="A541" s="1"/>
      <c r="C541" s="69">
        <v>54</v>
      </c>
      <c r="D541" s="117">
        <f>'Publikime AL'!D668</f>
        <v>666.62219291999986</v>
      </c>
      <c r="E541" s="5">
        <f>'Publikime AL'!E668</f>
        <v>14.995646102795376</v>
      </c>
      <c r="I541" s="35"/>
    </row>
    <row r="542" spans="1:9" x14ac:dyDescent="0.25">
      <c r="A542" s="1"/>
      <c r="C542" s="69">
        <v>55</v>
      </c>
      <c r="D542" s="117">
        <f>'Publikime AL'!D669</f>
        <v>891.11036894000017</v>
      </c>
      <c r="E542" s="5">
        <f>'Publikime AL'!E669</f>
        <v>19.642575282796088</v>
      </c>
      <c r="I542" s="35"/>
    </row>
    <row r="543" spans="1:9" x14ac:dyDescent="0.25">
      <c r="A543" s="1"/>
      <c r="C543" s="69">
        <v>56</v>
      </c>
      <c r="D543" s="117">
        <f>'Publikime AL'!D670</f>
        <v>1203.2489188199997</v>
      </c>
      <c r="E543" s="5">
        <f>'Publikime AL'!E670</f>
        <v>30.431904492796093</v>
      </c>
      <c r="I543" s="35"/>
    </row>
    <row r="544" spans="1:9" x14ac:dyDescent="0.25">
      <c r="A544" s="1"/>
      <c r="C544" s="69">
        <v>57</v>
      </c>
      <c r="D544" s="117">
        <f>'Publikime AL'!D671</f>
        <v>1290.9743974799994</v>
      </c>
      <c r="E544" s="5">
        <f>'Publikime AL'!E671</f>
        <v>34.035200522794639</v>
      </c>
      <c r="I544" s="35"/>
    </row>
    <row r="545" spans="1:9" ht="15.75" customHeight="1" x14ac:dyDescent="0.25">
      <c r="A545" s="1"/>
      <c r="C545" s="69">
        <v>58</v>
      </c>
      <c r="D545" s="117">
        <f>'Publikime AL'!D672</f>
        <v>1265.10333683</v>
      </c>
      <c r="E545" s="5">
        <f>'Publikime AL'!E672</f>
        <v>31.26238819279547</v>
      </c>
      <c r="I545" s="35"/>
    </row>
    <row r="546" spans="1:9" x14ac:dyDescent="0.25">
      <c r="A546" s="1"/>
      <c r="C546" s="69">
        <v>59</v>
      </c>
      <c r="D546" s="117">
        <f>'Publikime AL'!D673</f>
        <v>1185.8081892200005</v>
      </c>
      <c r="E546" s="5">
        <f>'Publikime AL'!E673</f>
        <v>28.05781110279554</v>
      </c>
      <c r="I546" s="35"/>
    </row>
    <row r="547" spans="1:9" x14ac:dyDescent="0.25">
      <c r="A547" s="1"/>
      <c r="C547" s="69">
        <v>60</v>
      </c>
      <c r="D547" s="117">
        <f>'Publikime AL'!D674</f>
        <v>1121.5465387500003</v>
      </c>
      <c r="E547" s="5">
        <f>'Publikime AL'!E674</f>
        <v>27.447576352795522</v>
      </c>
      <c r="I547" s="35"/>
    </row>
    <row r="548" spans="1:9" x14ac:dyDescent="0.25">
      <c r="A548" s="1"/>
      <c r="C548" s="69">
        <v>61</v>
      </c>
      <c r="D548" s="117">
        <f>'Publikime AL'!D675</f>
        <v>1098.224462879999</v>
      </c>
      <c r="E548" s="5">
        <f>'Publikime AL'!E675</f>
        <v>27.462537632796057</v>
      </c>
      <c r="I548" s="35"/>
    </row>
    <row r="549" spans="1:9" x14ac:dyDescent="0.25">
      <c r="A549" s="1"/>
      <c r="C549" s="69">
        <v>62</v>
      </c>
      <c r="D549" s="117">
        <f>'Publikime AL'!D676</f>
        <v>1126.9290763599997</v>
      </c>
      <c r="E549" s="5">
        <f>'Publikime AL'!E676</f>
        <v>25.98167598279565</v>
      </c>
      <c r="I549" s="35"/>
    </row>
    <row r="550" spans="1:9" ht="15.75" customHeight="1" x14ac:dyDescent="0.25">
      <c r="A550" s="1"/>
      <c r="C550" s="69">
        <v>63</v>
      </c>
      <c r="D550" s="117">
        <f>'Publikime AL'!D677</f>
        <v>1163.2454074700004</v>
      </c>
      <c r="E550" s="5">
        <f>'Publikime AL'!E677</f>
        <v>26.246095992795517</v>
      </c>
      <c r="I550" s="35"/>
    </row>
    <row r="551" spans="1:9" x14ac:dyDescent="0.25">
      <c r="A551" s="1"/>
      <c r="C551" s="69">
        <v>64</v>
      </c>
      <c r="D551" s="117">
        <f>'Publikime AL'!D678</f>
        <v>1191.3598824600001</v>
      </c>
      <c r="E551" s="5">
        <f>'Publikime AL'!E678</f>
        <v>29.537225312795499</v>
      </c>
      <c r="I551" s="35"/>
    </row>
    <row r="552" spans="1:9" x14ac:dyDescent="0.25">
      <c r="A552" s="1"/>
      <c r="C552" s="69">
        <v>65</v>
      </c>
      <c r="D552" s="117">
        <f>'Publikime AL'!D679</f>
        <v>1258.1950521099996</v>
      </c>
      <c r="E552" s="5">
        <f>'Publikime AL'!E679</f>
        <v>35.316885252795828</v>
      </c>
      <c r="I552" s="35"/>
    </row>
    <row r="553" spans="1:9" x14ac:dyDescent="0.25">
      <c r="A553" s="1"/>
      <c r="C553" s="69">
        <v>66</v>
      </c>
      <c r="D553" s="117">
        <f>'Publikime AL'!D680</f>
        <v>1444.9513074300003</v>
      </c>
      <c r="E553" s="5">
        <f>'Publikime AL'!E680</f>
        <v>48.138158192796709</v>
      </c>
      <c r="I553" s="35"/>
    </row>
    <row r="554" spans="1:9" x14ac:dyDescent="0.25">
      <c r="A554" s="1"/>
      <c r="C554" s="69">
        <v>67</v>
      </c>
      <c r="D554" s="117">
        <f>'Publikime AL'!D681</f>
        <v>1520.8088227000005</v>
      </c>
      <c r="E554" s="5">
        <f>'Publikime AL'!E681</f>
        <v>52.777631242795223</v>
      </c>
      <c r="I554" s="35"/>
    </row>
    <row r="555" spans="1:9" x14ac:dyDescent="0.25">
      <c r="A555" s="1"/>
      <c r="C555" s="69">
        <v>68</v>
      </c>
      <c r="D555" s="117">
        <f>'Publikime AL'!D682</f>
        <v>1517.22807489</v>
      </c>
      <c r="E555" s="5">
        <f>'Publikime AL'!E682</f>
        <v>51.203227192796476</v>
      </c>
      <c r="I555" s="35"/>
    </row>
    <row r="556" spans="1:9" ht="15.75" customHeight="1" x14ac:dyDescent="0.25">
      <c r="A556" s="1"/>
      <c r="C556" s="69">
        <v>69</v>
      </c>
      <c r="D556" s="117">
        <f>'Publikime AL'!D683</f>
        <v>1482.0101637299999</v>
      </c>
      <c r="E556" s="5">
        <f>'Publikime AL'!E683</f>
        <v>49.590706462795424</v>
      </c>
      <c r="I556" s="35"/>
    </row>
    <row r="557" spans="1:9" ht="15.75" customHeight="1" x14ac:dyDescent="0.25">
      <c r="A557" s="1"/>
      <c r="C557" s="69">
        <v>70</v>
      </c>
      <c r="D557" s="117">
        <f>'Publikime AL'!D684</f>
        <v>1354.6278563999999</v>
      </c>
      <c r="E557" s="5">
        <f>'Publikime AL'!E684</f>
        <v>39.994541942795422</v>
      </c>
      <c r="I557" s="35"/>
    </row>
    <row r="558" spans="1:9" x14ac:dyDescent="0.25">
      <c r="A558" s="1"/>
      <c r="C558" s="69">
        <v>71</v>
      </c>
      <c r="D558" s="117">
        <f>'Publikime AL'!D685</f>
        <v>1133.7095123700005</v>
      </c>
      <c r="E558" s="5">
        <f>'Publikime AL'!E685</f>
        <v>27.911882032796029</v>
      </c>
      <c r="I558" s="35"/>
    </row>
    <row r="559" spans="1:9" x14ac:dyDescent="0.25">
      <c r="A559" s="1"/>
      <c r="C559" s="69">
        <v>72</v>
      </c>
      <c r="D559" s="117">
        <f>'Publikime AL'!D686</f>
        <v>879.39245108000046</v>
      </c>
      <c r="E559" s="5">
        <f>'Publikime AL'!E686</f>
        <v>18.901706292796234</v>
      </c>
      <c r="I559" s="35"/>
    </row>
    <row r="560" spans="1:9" x14ac:dyDescent="0.25">
      <c r="A560" s="1"/>
      <c r="C560" s="69">
        <v>73</v>
      </c>
      <c r="D560" s="117">
        <f>'Publikime AL'!D687</f>
        <v>716.78630620000001</v>
      </c>
      <c r="E560" s="5">
        <f>'Publikime AL'!E687</f>
        <v>15.313485413548392</v>
      </c>
      <c r="I560" s="35"/>
    </row>
    <row r="561" spans="1:9" x14ac:dyDescent="0.25">
      <c r="A561" s="1"/>
      <c r="C561" s="69">
        <v>74</v>
      </c>
      <c r="D561" s="117">
        <f>'Publikime AL'!D688</f>
        <v>630.78308979000042</v>
      </c>
      <c r="E561" s="5">
        <f>'Publikime AL'!E688</f>
        <v>15.005942633548329</v>
      </c>
      <c r="I561" s="35"/>
    </row>
    <row r="562" spans="1:9" x14ac:dyDescent="0.25">
      <c r="A562" s="1"/>
      <c r="C562" s="69">
        <v>75</v>
      </c>
      <c r="D562" s="117">
        <f>'Publikime AL'!D689</f>
        <v>594.67972184999985</v>
      </c>
      <c r="E562" s="5">
        <f>'Publikime AL'!E689</f>
        <v>14.769444393548611</v>
      </c>
      <c r="I562" s="35"/>
    </row>
    <row r="563" spans="1:9" x14ac:dyDescent="0.25">
      <c r="A563" s="1"/>
      <c r="C563" s="69">
        <v>76</v>
      </c>
      <c r="D563" s="117">
        <f>'Publikime AL'!D690</f>
        <v>582.65629591999993</v>
      </c>
      <c r="E563" s="5">
        <f>'Publikime AL'!E690</f>
        <v>15.010757853548284</v>
      </c>
      <c r="I563" s="35"/>
    </row>
    <row r="564" spans="1:9" x14ac:dyDescent="0.25">
      <c r="A564" s="1"/>
      <c r="C564" s="69">
        <v>77</v>
      </c>
      <c r="D564" s="117">
        <f>'Publikime AL'!D691</f>
        <v>592.34553501000005</v>
      </c>
      <c r="E564" s="5">
        <f>'Publikime AL'!E691</f>
        <v>13.659974003548655</v>
      </c>
      <c r="I564" s="35"/>
    </row>
    <row r="565" spans="1:9" x14ac:dyDescent="0.25">
      <c r="A565" s="1"/>
      <c r="C565" s="69">
        <v>78</v>
      </c>
      <c r="D565" s="117">
        <f>'Publikime AL'!D692</f>
        <v>667.38420629000007</v>
      </c>
      <c r="E565" s="5">
        <f>'Publikime AL'!E692</f>
        <v>14.232688563548209</v>
      </c>
      <c r="I565" s="35"/>
    </row>
    <row r="566" spans="1:9" x14ac:dyDescent="0.25">
      <c r="A566" s="1"/>
      <c r="C566" s="69">
        <v>79</v>
      </c>
      <c r="D566" s="117">
        <f>'Publikime AL'!D693</f>
        <v>888.09215534999976</v>
      </c>
      <c r="E566" s="5">
        <f>'Publikime AL'!E693</f>
        <v>20.100979803548171</v>
      </c>
      <c r="I566" s="35"/>
    </row>
    <row r="567" spans="1:9" x14ac:dyDescent="0.25">
      <c r="A567" s="1"/>
      <c r="C567" s="69">
        <v>80</v>
      </c>
      <c r="D567" s="117">
        <f>'Publikime AL'!D694</f>
        <v>1203.7489581499999</v>
      </c>
      <c r="E567" s="5">
        <f>'Publikime AL'!E694</f>
        <v>33.555914863549106</v>
      </c>
      <c r="I567" s="35"/>
    </row>
    <row r="568" spans="1:9" x14ac:dyDescent="0.25">
      <c r="A568" s="1"/>
      <c r="C568" s="69">
        <v>81</v>
      </c>
      <c r="D568" s="117">
        <f>'Publikime AL'!D695</f>
        <v>1293.77266988</v>
      </c>
      <c r="E568" s="5">
        <f>'Publikime AL'!E695</f>
        <v>35.943048133547563</v>
      </c>
      <c r="I568" s="35"/>
    </row>
    <row r="569" spans="1:9" x14ac:dyDescent="0.25">
      <c r="A569" s="1"/>
      <c r="C569" s="69">
        <v>82</v>
      </c>
      <c r="D569" s="117">
        <f>'Publikime AL'!D696</f>
        <v>1243.6109583699993</v>
      </c>
      <c r="E569" s="5">
        <f>'Publikime AL'!E696</f>
        <v>34.677437413547977</v>
      </c>
      <c r="I569" s="35"/>
    </row>
    <row r="570" spans="1:9" x14ac:dyDescent="0.25">
      <c r="A570" s="1"/>
      <c r="C570" s="69">
        <v>83</v>
      </c>
      <c r="D570" s="117">
        <f>'Publikime AL'!D697</f>
        <v>1167.8881668099998</v>
      </c>
      <c r="E570" s="5">
        <f>'Publikime AL'!E697</f>
        <v>30.148174583548325</v>
      </c>
      <c r="I570" s="35"/>
    </row>
    <row r="571" spans="1:9" x14ac:dyDescent="0.25">
      <c r="A571" s="1"/>
      <c r="C571" s="69">
        <v>84</v>
      </c>
      <c r="D571" s="117">
        <f>'Publikime AL'!D698</f>
        <v>1107.4212482999994</v>
      </c>
      <c r="E571" s="5">
        <f>'Publikime AL'!E698</f>
        <v>27.61325219354876</v>
      </c>
      <c r="I571" s="35"/>
    </row>
    <row r="572" spans="1:9" x14ac:dyDescent="0.25">
      <c r="A572" s="1"/>
      <c r="C572" s="69">
        <v>85</v>
      </c>
      <c r="D572" s="117">
        <f>'Publikime AL'!D699</f>
        <v>1083.6295763399999</v>
      </c>
      <c r="E572" s="5">
        <f>'Publikime AL'!E699</f>
        <v>25.804831043548347</v>
      </c>
      <c r="I572" s="35"/>
    </row>
    <row r="573" spans="1:9" x14ac:dyDescent="0.25">
      <c r="A573" s="1"/>
      <c r="C573" s="69">
        <v>86</v>
      </c>
      <c r="D573" s="117">
        <f>'Publikime AL'!D700</f>
        <v>1109.8893134699997</v>
      </c>
      <c r="E573" s="5">
        <f>'Publikime AL'!E700</f>
        <v>26.194858343548276</v>
      </c>
      <c r="I573" s="35"/>
    </row>
    <row r="574" spans="1:9" x14ac:dyDescent="0.25">
      <c r="A574" s="1"/>
      <c r="C574" s="69">
        <v>87</v>
      </c>
      <c r="D574" s="117">
        <f>'Publikime AL'!D701</f>
        <v>1152.0216907100005</v>
      </c>
      <c r="E574" s="5">
        <f>'Publikime AL'!E701</f>
        <v>28.964578343548965</v>
      </c>
      <c r="I574" s="35"/>
    </row>
    <row r="575" spans="1:9" x14ac:dyDescent="0.25">
      <c r="A575" s="1"/>
      <c r="C575" s="69">
        <v>88</v>
      </c>
      <c r="D575" s="117">
        <f>'Publikime AL'!D702</f>
        <v>1190.3397112300006</v>
      </c>
      <c r="E575" s="5">
        <f>'Publikime AL'!E702</f>
        <v>33.338613533548596</v>
      </c>
      <c r="I575" s="35"/>
    </row>
    <row r="576" spans="1:9" x14ac:dyDescent="0.25">
      <c r="A576" s="1"/>
      <c r="C576" s="69">
        <v>89</v>
      </c>
      <c r="D576" s="117">
        <f>'Publikime AL'!D703</f>
        <v>1255.9920181699995</v>
      </c>
      <c r="E576" s="5">
        <f>'Publikime AL'!E703</f>
        <v>37.703339753546743</v>
      </c>
      <c r="I576" s="35"/>
    </row>
    <row r="577" spans="1:9" x14ac:dyDescent="0.25">
      <c r="A577" s="1"/>
      <c r="C577" s="69">
        <v>90</v>
      </c>
      <c r="D577" s="117">
        <f>'Publikime AL'!D704</f>
        <v>1425.6113255500006</v>
      </c>
      <c r="E577" s="5">
        <f>'Publikime AL'!E704</f>
        <v>49.903221713548646</v>
      </c>
      <c r="I577" s="35"/>
    </row>
    <row r="578" spans="1:9" x14ac:dyDescent="0.25">
      <c r="A578" s="1"/>
      <c r="C578" s="69">
        <v>91</v>
      </c>
      <c r="D578" s="117">
        <f>'Publikime AL'!D705</f>
        <v>1493.9807411699994</v>
      </c>
      <c r="E578" s="5">
        <f>'Publikime AL'!E705</f>
        <v>53.552696293548252</v>
      </c>
      <c r="I578" s="35"/>
    </row>
    <row r="579" spans="1:9" x14ac:dyDescent="0.25">
      <c r="A579" s="1"/>
      <c r="C579" s="69">
        <v>92</v>
      </c>
      <c r="D579" s="117">
        <f>'Publikime AL'!D706</f>
        <v>1484.7553037900009</v>
      </c>
      <c r="E579" s="5">
        <f>'Publikime AL'!E706</f>
        <v>53.625110473549057</v>
      </c>
      <c r="I579" s="35"/>
    </row>
    <row r="580" spans="1:9" x14ac:dyDescent="0.25">
      <c r="A580" s="1"/>
      <c r="C580" s="69">
        <v>93</v>
      </c>
      <c r="D580" s="117">
        <f>'Publikime AL'!D707</f>
        <v>1453.8018377100002</v>
      </c>
      <c r="E580" s="5">
        <f>'Publikime AL'!E707</f>
        <v>50.472496773548301</v>
      </c>
      <c r="I580" s="35"/>
    </row>
    <row r="581" spans="1:9" x14ac:dyDescent="0.25">
      <c r="A581" s="1"/>
      <c r="C581" s="69">
        <v>94</v>
      </c>
      <c r="D581" s="117">
        <f>'Publikime AL'!D708</f>
        <v>1331.0887655599997</v>
      </c>
      <c r="E581" s="5">
        <f>'Publikime AL'!E708</f>
        <v>42.204016083547913</v>
      </c>
      <c r="I581" s="35"/>
    </row>
    <row r="582" spans="1:9" x14ac:dyDescent="0.25">
      <c r="A582" s="1"/>
      <c r="C582" s="69">
        <v>95</v>
      </c>
      <c r="D582" s="117">
        <f>'Publikime AL'!D709</f>
        <v>1120.0964184100008</v>
      </c>
      <c r="E582" s="5">
        <f>'Publikime AL'!E709</f>
        <v>34.014976083548618</v>
      </c>
      <c r="I582" s="35"/>
    </row>
    <row r="583" spans="1:9" x14ac:dyDescent="0.25">
      <c r="A583" s="1"/>
      <c r="C583" s="69">
        <v>96</v>
      </c>
      <c r="D583" s="117">
        <f>'Publikime AL'!D710</f>
        <v>890.41299733999995</v>
      </c>
      <c r="E583" s="5">
        <f>'Publikime AL'!E710</f>
        <v>29.006987403548692</v>
      </c>
      <c r="I583" s="35"/>
    </row>
    <row r="584" spans="1:9" x14ac:dyDescent="0.25">
      <c r="A584" s="1"/>
      <c r="C584" s="69">
        <v>97</v>
      </c>
      <c r="D584" s="117">
        <f>'Publikime AL'!D711</f>
        <v>721.23514933000001</v>
      </c>
      <c r="E584" s="5">
        <f>'Publikime AL'!E711</f>
        <v>20.308071873549125</v>
      </c>
      <c r="I584" s="35"/>
    </row>
    <row r="585" spans="1:9" x14ac:dyDescent="0.25">
      <c r="A585" s="1"/>
      <c r="C585" s="69">
        <v>98</v>
      </c>
      <c r="D585" s="117">
        <f>'Publikime AL'!D712</f>
        <v>635.42889752000008</v>
      </c>
      <c r="E585" s="5">
        <f>'Publikime AL'!E712</f>
        <v>20.780512203548369</v>
      </c>
      <c r="I585" s="35"/>
    </row>
    <row r="586" spans="1:9" x14ac:dyDescent="0.25">
      <c r="A586" s="1"/>
      <c r="C586" s="69">
        <v>99</v>
      </c>
      <c r="D586" s="117">
        <f>'Publikime AL'!D713</f>
        <v>589.65595281000014</v>
      </c>
      <c r="E586" s="5">
        <f>'Publikime AL'!E713</f>
        <v>20.296379393548364</v>
      </c>
      <c r="I586" s="35"/>
    </row>
    <row r="587" spans="1:9" x14ac:dyDescent="0.25">
      <c r="A587" s="1"/>
      <c r="C587" s="69">
        <v>100</v>
      </c>
      <c r="D587" s="117">
        <f>'Publikime AL'!D714</f>
        <v>578.15619748999984</v>
      </c>
      <c r="E587" s="5">
        <f>'Publikime AL'!E714</f>
        <v>19.167507313548185</v>
      </c>
      <c r="I587" s="35"/>
    </row>
    <row r="588" spans="1:9" x14ac:dyDescent="0.25">
      <c r="A588" s="1"/>
      <c r="C588" s="69">
        <v>101</v>
      </c>
      <c r="D588" s="117">
        <f>'Publikime AL'!D715</f>
        <v>590.56943382999987</v>
      </c>
      <c r="E588" s="5">
        <f>'Publikime AL'!E715</f>
        <v>19.876659273548171</v>
      </c>
      <c r="I588" s="35"/>
    </row>
    <row r="589" spans="1:9" x14ac:dyDescent="0.25">
      <c r="A589" s="1"/>
      <c r="C589" s="69">
        <v>102</v>
      </c>
      <c r="D589" s="117">
        <f>'Publikime AL'!D716</f>
        <v>667.18808459000024</v>
      </c>
      <c r="E589" s="5">
        <f>'Publikime AL'!E716</f>
        <v>20.026419113548172</v>
      </c>
      <c r="I589" s="35"/>
    </row>
    <row r="590" spans="1:9" x14ac:dyDescent="0.25">
      <c r="A590" s="1"/>
      <c r="C590" s="69">
        <v>103</v>
      </c>
      <c r="D590" s="117">
        <f>'Publikime AL'!D717</f>
        <v>891.3127381700001</v>
      </c>
      <c r="E590" s="5">
        <f>'Publikime AL'!E717</f>
        <v>25.467027803548717</v>
      </c>
      <c r="I590" s="35"/>
    </row>
    <row r="591" spans="1:9" x14ac:dyDescent="0.25">
      <c r="A591" s="1"/>
      <c r="C591" s="69">
        <v>104</v>
      </c>
      <c r="D591" s="117">
        <f>'Publikime AL'!D718</f>
        <v>1193.2068363799997</v>
      </c>
      <c r="E591" s="5">
        <f>'Publikime AL'!E718</f>
        <v>35.37729875354853</v>
      </c>
      <c r="I591" s="35"/>
    </row>
    <row r="592" spans="1:9" x14ac:dyDescent="0.25">
      <c r="A592" s="1"/>
      <c r="C592" s="69">
        <v>105</v>
      </c>
      <c r="D592" s="117">
        <f>'Publikime AL'!D719</f>
        <v>1311.2041817600007</v>
      </c>
      <c r="E592" s="5">
        <f>'Publikime AL'!E719</f>
        <v>38.345519933548758</v>
      </c>
      <c r="I592" s="35"/>
    </row>
    <row r="593" spans="1:9" x14ac:dyDescent="0.25">
      <c r="A593" s="1"/>
      <c r="C593" s="69">
        <v>106</v>
      </c>
      <c r="D593" s="117">
        <f>'Publikime AL'!D720</f>
        <v>1302.8768598899999</v>
      </c>
      <c r="E593" s="5">
        <f>'Publikime AL'!E720</f>
        <v>37.983851623548162</v>
      </c>
      <c r="I593" s="35"/>
    </row>
    <row r="594" spans="1:9" x14ac:dyDescent="0.25">
      <c r="A594" s="1"/>
      <c r="C594" s="69">
        <v>107</v>
      </c>
      <c r="D594" s="117">
        <f>'Publikime AL'!D721</f>
        <v>1226.49527117</v>
      </c>
      <c r="E594" s="5">
        <f>'Publikime AL'!E721</f>
        <v>29.626438553548496</v>
      </c>
      <c r="I594" s="35"/>
    </row>
    <row r="595" spans="1:9" x14ac:dyDescent="0.25">
      <c r="A595" s="1"/>
      <c r="C595" s="69">
        <v>108</v>
      </c>
      <c r="D595" s="117">
        <f>'Publikime AL'!D722</f>
        <v>1150.1280772899995</v>
      </c>
      <c r="E595" s="5">
        <f>'Publikime AL'!E722</f>
        <v>26.175637473548022</v>
      </c>
      <c r="I595" s="35"/>
    </row>
    <row r="596" spans="1:9" x14ac:dyDescent="0.25">
      <c r="A596" s="1"/>
      <c r="C596" s="69">
        <v>109</v>
      </c>
      <c r="D596" s="117">
        <f>'Publikime AL'!D723</f>
        <v>1117.8025922699999</v>
      </c>
      <c r="E596" s="5">
        <f>'Publikime AL'!E723</f>
        <v>23.502371693547957</v>
      </c>
      <c r="I596" s="35"/>
    </row>
    <row r="597" spans="1:9" x14ac:dyDescent="0.25">
      <c r="A597" s="1"/>
      <c r="C597" s="69">
        <v>110</v>
      </c>
      <c r="D597" s="117">
        <f>'Publikime AL'!D724</f>
        <v>1136.9725573100002</v>
      </c>
      <c r="E597" s="5">
        <f>'Publikime AL'!E724</f>
        <v>23.941580593547769</v>
      </c>
      <c r="I597" s="35"/>
    </row>
    <row r="598" spans="1:9" x14ac:dyDescent="0.25">
      <c r="A598" s="1"/>
      <c r="C598" s="69">
        <v>111</v>
      </c>
      <c r="D598" s="117">
        <f>'Publikime AL'!D725</f>
        <v>1163.02417567</v>
      </c>
      <c r="E598" s="5">
        <f>'Publikime AL'!E725</f>
        <v>26.587514343549174</v>
      </c>
      <c r="I598" s="35"/>
    </row>
    <row r="599" spans="1:9" x14ac:dyDescent="0.25">
      <c r="A599" s="1"/>
      <c r="C599" s="69">
        <v>112</v>
      </c>
      <c r="D599" s="117">
        <f>'Publikime AL'!D726</f>
        <v>1176.15276935</v>
      </c>
      <c r="E599" s="5">
        <f>'Publikime AL'!E726</f>
        <v>28.608067813547905</v>
      </c>
      <c r="I599" s="35"/>
    </row>
    <row r="600" spans="1:9" x14ac:dyDescent="0.25">
      <c r="A600" s="1"/>
      <c r="C600" s="69">
        <v>113</v>
      </c>
      <c r="D600" s="117">
        <f>'Publikime AL'!D727</f>
        <v>1236.0270891600007</v>
      </c>
      <c r="E600" s="5">
        <f>'Publikime AL'!E727</f>
        <v>34.501138313548608</v>
      </c>
      <c r="I600" s="35"/>
    </row>
    <row r="601" spans="1:9" x14ac:dyDescent="0.25">
      <c r="A601" s="1"/>
      <c r="C601" s="69">
        <v>114</v>
      </c>
      <c r="D601" s="117">
        <f>'Publikime AL'!D728</f>
        <v>1403.1625251999999</v>
      </c>
      <c r="E601" s="5">
        <f>'Publikime AL'!E728</f>
        <v>43.730329783548314</v>
      </c>
      <c r="I601" s="35"/>
    </row>
    <row r="602" spans="1:9" x14ac:dyDescent="0.25">
      <c r="A602" s="1"/>
      <c r="C602" s="69">
        <v>115</v>
      </c>
      <c r="D602" s="117">
        <f>'Publikime AL'!D729</f>
        <v>1465.4359541600002</v>
      </c>
      <c r="E602" s="5">
        <f>'Publikime AL'!E729</f>
        <v>47.370509423548583</v>
      </c>
      <c r="I602" s="35"/>
    </row>
    <row r="603" spans="1:9" x14ac:dyDescent="0.25">
      <c r="A603" s="1"/>
      <c r="C603" s="69">
        <v>116</v>
      </c>
      <c r="D603" s="117">
        <f>'Publikime AL'!D730</f>
        <v>1444.8318410000004</v>
      </c>
      <c r="E603" s="5">
        <f>'Publikime AL'!E730</f>
        <v>48.124352373549527</v>
      </c>
      <c r="I603" s="35"/>
    </row>
    <row r="604" spans="1:9" x14ac:dyDescent="0.25">
      <c r="A604" s="1"/>
      <c r="C604" s="69">
        <v>117</v>
      </c>
      <c r="D604" s="117">
        <f>'Publikime AL'!D731</f>
        <v>1405.6831614599994</v>
      </c>
      <c r="E604" s="5">
        <f>'Publikime AL'!E731</f>
        <v>44.695970803548562</v>
      </c>
      <c r="I604" s="35"/>
    </row>
    <row r="605" spans="1:9" x14ac:dyDescent="0.25">
      <c r="A605" s="1"/>
      <c r="C605" s="69">
        <v>118</v>
      </c>
      <c r="D605" s="117">
        <f>'Publikime AL'!D732</f>
        <v>1285.4481414100001</v>
      </c>
      <c r="E605" s="5">
        <f>'Publikime AL'!E732</f>
        <v>37.202106133548114</v>
      </c>
      <c r="I605" s="35"/>
    </row>
    <row r="606" spans="1:9" x14ac:dyDescent="0.25">
      <c r="A606" s="1"/>
      <c r="C606" s="69">
        <v>119</v>
      </c>
      <c r="D606" s="117">
        <f>'Publikime AL'!D733</f>
        <v>1094.9615775800005</v>
      </c>
      <c r="E606" s="5">
        <f>'Publikime AL'!E733</f>
        <v>27.265081683547805</v>
      </c>
      <c r="I606" s="35"/>
    </row>
    <row r="607" spans="1:9" x14ac:dyDescent="0.25">
      <c r="A607" s="1"/>
      <c r="C607" s="69">
        <v>120</v>
      </c>
      <c r="D607" s="117">
        <f>'Publikime AL'!D734</f>
        <v>887.58352998999999</v>
      </c>
      <c r="E607" s="5">
        <f>'Publikime AL'!E734</f>
        <v>21.349454193547899</v>
      </c>
      <c r="I607" s="35"/>
    </row>
    <row r="608" spans="1:9" x14ac:dyDescent="0.25">
      <c r="A608" s="1"/>
      <c r="C608" s="69">
        <v>121</v>
      </c>
      <c r="D608" s="117">
        <f>'Publikime AL'!D735</f>
        <v>737.08993864999945</v>
      </c>
      <c r="E608" s="5">
        <f>'Publikime AL'!E735</f>
        <v>16.828918963548404</v>
      </c>
      <c r="I608" s="35"/>
    </row>
    <row r="609" spans="1:9" x14ac:dyDescent="0.25">
      <c r="A609" s="1"/>
      <c r="C609" s="69">
        <v>122</v>
      </c>
      <c r="D609" s="117">
        <f>'Publikime AL'!D736</f>
        <v>646.62397523000004</v>
      </c>
      <c r="E609" s="5">
        <f>'Publikime AL'!E736</f>
        <v>15.271498873548012</v>
      </c>
      <c r="I609" s="35"/>
    </row>
    <row r="610" spans="1:9" x14ac:dyDescent="0.25">
      <c r="A610" s="1"/>
      <c r="C610" s="69">
        <v>123</v>
      </c>
      <c r="D610" s="117">
        <f>'Publikime AL'!D737</f>
        <v>597.48204992000001</v>
      </c>
      <c r="E610" s="5">
        <f>'Publikime AL'!E737</f>
        <v>17.37232681354817</v>
      </c>
      <c r="I610" s="35"/>
    </row>
    <row r="611" spans="1:9" x14ac:dyDescent="0.25">
      <c r="A611" s="1"/>
      <c r="C611" s="69">
        <v>124</v>
      </c>
      <c r="D611" s="117">
        <f>'Publikime AL'!D738</f>
        <v>575.35556188999976</v>
      </c>
      <c r="E611" s="5">
        <f>'Publikime AL'!E738</f>
        <v>18.683305523548597</v>
      </c>
      <c r="I611" s="35"/>
    </row>
    <row r="612" spans="1:9" ht="15.75" customHeight="1" x14ac:dyDescent="0.25">
      <c r="A612" s="1"/>
      <c r="C612" s="69">
        <v>125</v>
      </c>
      <c r="D612" s="117">
        <f>'Publikime AL'!D739</f>
        <v>584.05581886999971</v>
      </c>
      <c r="E612" s="5">
        <f>'Publikime AL'!E739</f>
        <v>20.190957443548086</v>
      </c>
      <c r="I612" s="35"/>
    </row>
    <row r="613" spans="1:9" x14ac:dyDescent="0.25">
      <c r="A613" s="1"/>
      <c r="C613" s="69">
        <v>126</v>
      </c>
      <c r="D613" s="117">
        <f>'Publikime AL'!D740</f>
        <v>651.00432919000013</v>
      </c>
      <c r="E613" s="5">
        <f>'Publikime AL'!E740</f>
        <v>18.303710173548552</v>
      </c>
      <c r="I613" s="35"/>
    </row>
    <row r="614" spans="1:9" x14ac:dyDescent="0.25">
      <c r="A614" s="1"/>
      <c r="C614" s="69">
        <v>127</v>
      </c>
      <c r="D614" s="117">
        <f>'Publikime AL'!D741</f>
        <v>803.77660698999966</v>
      </c>
      <c r="E614" s="5">
        <f>'Publikime AL'!E741</f>
        <v>24.622556863548425</v>
      </c>
      <c r="I614" s="35"/>
    </row>
    <row r="615" spans="1:9" x14ac:dyDescent="0.25">
      <c r="A615" s="1"/>
      <c r="C615" s="69">
        <v>128</v>
      </c>
      <c r="D615" s="117">
        <f>'Publikime AL'!D742</f>
        <v>1034.3302893999994</v>
      </c>
      <c r="E615" s="5">
        <f>'Publikime AL'!E742</f>
        <v>28.905647313547888</v>
      </c>
      <c r="I615" s="35"/>
    </row>
    <row r="616" spans="1:9" x14ac:dyDescent="0.25">
      <c r="A616" s="1"/>
      <c r="C616" s="69">
        <v>129</v>
      </c>
      <c r="D616" s="117">
        <f>'Publikime AL'!D743</f>
        <v>1201.5451905800001</v>
      </c>
      <c r="E616" s="5">
        <f>'Publikime AL'!E743</f>
        <v>29.930076753548292</v>
      </c>
      <c r="I616" s="35"/>
    </row>
    <row r="617" spans="1:9" x14ac:dyDescent="0.25">
      <c r="A617" s="1"/>
      <c r="C617" s="69">
        <v>130</v>
      </c>
      <c r="D617" s="117">
        <f>'Publikime AL'!D744</f>
        <v>1226.1316873000001</v>
      </c>
      <c r="E617" s="5">
        <f>'Publikime AL'!E744</f>
        <v>29.980032133547866</v>
      </c>
      <c r="I617" s="35"/>
    </row>
    <row r="618" spans="1:9" x14ac:dyDescent="0.25">
      <c r="A618" s="1"/>
      <c r="C618" s="69">
        <v>131</v>
      </c>
      <c r="D618" s="117">
        <f>'Publikime AL'!D745</f>
        <v>1166.1021441599996</v>
      </c>
      <c r="E618" s="5">
        <f>'Publikime AL'!E745</f>
        <v>25.691863743548993</v>
      </c>
      <c r="I618" s="35"/>
    </row>
    <row r="619" spans="1:9" x14ac:dyDescent="0.25">
      <c r="A619" s="1"/>
      <c r="C619" s="69">
        <v>132</v>
      </c>
      <c r="D619" s="117">
        <f>'Publikime AL'!D746</f>
        <v>1105.8430801299996</v>
      </c>
      <c r="E619" s="5">
        <f>'Publikime AL'!E746</f>
        <v>22.870021633548731</v>
      </c>
      <c r="I619" s="35"/>
    </row>
    <row r="620" spans="1:9" x14ac:dyDescent="0.25">
      <c r="A620" s="1"/>
      <c r="C620" s="69">
        <v>133</v>
      </c>
      <c r="D620" s="117">
        <f>'Publikime AL'!D747</f>
        <v>1071.9066743800008</v>
      </c>
      <c r="E620" s="5">
        <f>'Publikime AL'!E747</f>
        <v>20.564507743547892</v>
      </c>
      <c r="I620" s="35"/>
    </row>
    <row r="621" spans="1:9" x14ac:dyDescent="0.25">
      <c r="A621" s="1"/>
      <c r="C621" s="69">
        <v>134</v>
      </c>
      <c r="D621" s="117">
        <f>'Publikime AL'!D748</f>
        <v>1088.4701621299992</v>
      </c>
      <c r="E621" s="5">
        <f>'Publikime AL'!E748</f>
        <v>22.495867463548393</v>
      </c>
      <c r="I621" s="35"/>
    </row>
    <row r="622" spans="1:9" x14ac:dyDescent="0.25">
      <c r="A622" s="1"/>
      <c r="C622" s="69">
        <v>135</v>
      </c>
      <c r="D622" s="117">
        <f>'Publikime AL'!D749</f>
        <v>1102.2961887000001</v>
      </c>
      <c r="E622" s="5">
        <f>'Publikime AL'!E749</f>
        <v>27.678527003548652</v>
      </c>
      <c r="I622" s="35"/>
    </row>
    <row r="623" spans="1:9" x14ac:dyDescent="0.25">
      <c r="A623" s="1"/>
      <c r="C623" s="69">
        <v>136</v>
      </c>
      <c r="D623" s="117">
        <f>'Publikime AL'!D750</f>
        <v>1131.6520677499996</v>
      </c>
      <c r="E623" s="5">
        <f>'Publikime AL'!E750</f>
        <v>32.311647923547525</v>
      </c>
      <c r="I623" s="35"/>
    </row>
    <row r="624" spans="1:9" x14ac:dyDescent="0.25">
      <c r="A624" s="1"/>
      <c r="C624" s="69">
        <v>137</v>
      </c>
      <c r="D624" s="117">
        <f>'Publikime AL'!D751</f>
        <v>1207.0886963899998</v>
      </c>
      <c r="E624" s="5">
        <f>'Publikime AL'!E751</f>
        <v>36.272127393548772</v>
      </c>
      <c r="I624" s="35"/>
    </row>
    <row r="625" spans="1:9" x14ac:dyDescent="0.25">
      <c r="A625" s="1"/>
      <c r="C625" s="69">
        <v>138</v>
      </c>
      <c r="D625" s="117">
        <f>'Publikime AL'!D752</f>
        <v>1367.3673117900003</v>
      </c>
      <c r="E625" s="5">
        <f>'Publikime AL'!E752</f>
        <v>43.086028713547876</v>
      </c>
      <c r="I625" s="35"/>
    </row>
    <row r="626" spans="1:9" x14ac:dyDescent="0.25">
      <c r="A626" s="1"/>
      <c r="C626" s="69">
        <v>139</v>
      </c>
      <c r="D626" s="117">
        <f>'Publikime AL'!D753</f>
        <v>1443.1618655500001</v>
      </c>
      <c r="E626" s="5">
        <f>'Publikime AL'!E753</f>
        <v>47.895912323549055</v>
      </c>
      <c r="I626" s="35"/>
    </row>
    <row r="627" spans="1:9" x14ac:dyDescent="0.25">
      <c r="A627" s="1"/>
      <c r="C627" s="69">
        <v>140</v>
      </c>
      <c r="D627" s="117">
        <f>'Publikime AL'!D754</f>
        <v>1426.0892899799999</v>
      </c>
      <c r="E627" s="5">
        <f>'Publikime AL'!E754</f>
        <v>49.346123123547613</v>
      </c>
      <c r="I627" s="35"/>
    </row>
    <row r="628" spans="1:9" x14ac:dyDescent="0.25">
      <c r="A628" s="1"/>
      <c r="C628" s="69">
        <v>141</v>
      </c>
      <c r="D628" s="117">
        <f>'Publikime AL'!D755</f>
        <v>1381.5201803399996</v>
      </c>
      <c r="E628" s="5">
        <f>'Publikime AL'!E755</f>
        <v>46.967644333547923</v>
      </c>
      <c r="I628" s="35"/>
    </row>
    <row r="629" spans="1:9" x14ac:dyDescent="0.25">
      <c r="A629" s="1"/>
      <c r="C629" s="69">
        <v>142</v>
      </c>
      <c r="D629" s="117">
        <f>'Publikime AL'!D756</f>
        <v>1269.2685903899999</v>
      </c>
      <c r="E629" s="5">
        <f>'Publikime AL'!E756</f>
        <v>38.147395903548386</v>
      </c>
      <c r="I629" s="35"/>
    </row>
    <row r="630" spans="1:9" x14ac:dyDescent="0.25">
      <c r="A630" s="1"/>
      <c r="C630" s="69">
        <v>143</v>
      </c>
      <c r="D630" s="117">
        <f>'Publikime AL'!D757</f>
        <v>1096.8032040700004</v>
      </c>
      <c r="E630" s="5">
        <f>'Publikime AL'!E757</f>
        <v>31.066662763548038</v>
      </c>
      <c r="I630" s="35"/>
    </row>
    <row r="631" spans="1:9" x14ac:dyDescent="0.25">
      <c r="A631" s="1"/>
      <c r="C631" s="69">
        <v>144</v>
      </c>
      <c r="D631" s="117">
        <f>'Publikime AL'!D758</f>
        <v>920.3175340099998</v>
      </c>
      <c r="E631" s="5">
        <f>'Publikime AL'!E758</f>
        <v>24.726774183548287</v>
      </c>
      <c r="I631" s="35"/>
    </row>
    <row r="632" spans="1:9" x14ac:dyDescent="0.25">
      <c r="A632" s="1"/>
      <c r="C632" s="69">
        <v>145</v>
      </c>
      <c r="D632" s="117">
        <f>'Publikime AL'!D759</f>
        <v>761.02449483999999</v>
      </c>
      <c r="E632" s="5">
        <f>'Publikime AL'!E759</f>
        <v>20.238833753548988</v>
      </c>
      <c r="I632" s="35"/>
    </row>
    <row r="633" spans="1:9" x14ac:dyDescent="0.25">
      <c r="A633" s="1"/>
      <c r="C633" s="69">
        <v>146</v>
      </c>
      <c r="D633" s="117">
        <f>'Publikime AL'!D760</f>
        <v>655.11524008000015</v>
      </c>
      <c r="E633" s="5">
        <f>'Publikime AL'!E760</f>
        <v>17.471097283548374</v>
      </c>
      <c r="I633" s="35"/>
    </row>
    <row r="634" spans="1:9" x14ac:dyDescent="0.25">
      <c r="A634" s="1"/>
      <c r="C634" s="69">
        <v>147</v>
      </c>
      <c r="D634" s="117">
        <f>'Publikime AL'!D761</f>
        <v>578.84389787000032</v>
      </c>
      <c r="E634" s="5">
        <f>'Publikime AL'!E761</f>
        <v>16.081150173548281</v>
      </c>
      <c r="I634" s="35"/>
    </row>
    <row r="635" spans="1:9" x14ac:dyDescent="0.25">
      <c r="A635" s="1"/>
      <c r="C635" s="69">
        <v>148</v>
      </c>
      <c r="D635" s="117">
        <f>'Publikime AL'!D762</f>
        <v>553.19755340999984</v>
      </c>
      <c r="E635" s="5">
        <f>'Publikime AL'!E762</f>
        <v>15.540511153548437</v>
      </c>
      <c r="I635" s="35"/>
    </row>
    <row r="636" spans="1:9" x14ac:dyDescent="0.25">
      <c r="A636" s="1"/>
      <c r="C636" s="69">
        <v>149</v>
      </c>
      <c r="D636" s="117">
        <f>'Publikime AL'!D763</f>
        <v>552.95183158000009</v>
      </c>
      <c r="E636" s="5">
        <f>'Publikime AL'!E763</f>
        <v>15.299072113548618</v>
      </c>
      <c r="I636" s="35"/>
    </row>
    <row r="637" spans="1:9" x14ac:dyDescent="0.25">
      <c r="A637" s="1"/>
      <c r="C637" s="69">
        <v>150</v>
      </c>
      <c r="D637" s="117">
        <f>'Publikime AL'!D764</f>
        <v>596.31633914999975</v>
      </c>
      <c r="E637" s="5">
        <f>'Publikime AL'!E764</f>
        <v>16.551754263548105</v>
      </c>
      <c r="I637" s="35"/>
    </row>
    <row r="638" spans="1:9" x14ac:dyDescent="0.25">
      <c r="A638" s="1"/>
      <c r="C638" s="69">
        <v>151</v>
      </c>
      <c r="D638" s="117">
        <f>'Publikime AL'!D765</f>
        <v>712.43736707000005</v>
      </c>
      <c r="E638" s="5">
        <f>'Publikime AL'!E765</f>
        <v>21.23709749354839</v>
      </c>
      <c r="I638" s="35"/>
    </row>
    <row r="639" spans="1:9" x14ac:dyDescent="0.25">
      <c r="A639" s="1"/>
      <c r="C639" s="69">
        <v>152</v>
      </c>
      <c r="D639" s="117">
        <f>'Publikime AL'!D766</f>
        <v>910.72760228000004</v>
      </c>
      <c r="E639" s="5">
        <f>'Publikime AL'!E766</f>
        <v>25.736708963548381</v>
      </c>
      <c r="I639" s="35"/>
    </row>
    <row r="640" spans="1:9" x14ac:dyDescent="0.25">
      <c r="A640" s="1"/>
      <c r="C640" s="69">
        <v>153</v>
      </c>
      <c r="D640" s="117">
        <f>'Publikime AL'!D767</f>
        <v>1089.4288298599995</v>
      </c>
      <c r="E640" s="5">
        <f>'Publikime AL'!E767</f>
        <v>26.543883693548651</v>
      </c>
      <c r="I640" s="35"/>
    </row>
    <row r="641" spans="1:9" x14ac:dyDescent="0.25">
      <c r="A641" s="1"/>
      <c r="C641" s="69">
        <v>154</v>
      </c>
      <c r="D641" s="117">
        <f>'Publikime AL'!D768</f>
        <v>1121.1189351600001</v>
      </c>
      <c r="E641" s="5">
        <f>'Publikime AL'!E768</f>
        <v>23.352130743548742</v>
      </c>
      <c r="I641" s="35"/>
    </row>
    <row r="642" spans="1:9" x14ac:dyDescent="0.25">
      <c r="A642" s="1"/>
      <c r="C642" s="69">
        <v>155</v>
      </c>
      <c r="D642" s="117">
        <f>'Publikime AL'!D769</f>
        <v>1068.0185617300003</v>
      </c>
      <c r="E642" s="5">
        <f>'Publikime AL'!E769</f>
        <v>20.963645583548896</v>
      </c>
      <c r="I642" s="35"/>
    </row>
    <row r="643" spans="1:9" x14ac:dyDescent="0.25">
      <c r="A643" s="1"/>
      <c r="C643" s="69">
        <v>156</v>
      </c>
      <c r="D643" s="117">
        <f>'Publikime AL'!D770</f>
        <v>1007.8933627999997</v>
      </c>
      <c r="E643" s="5">
        <f>'Publikime AL'!E770</f>
        <v>19.797231673547913</v>
      </c>
      <c r="I643" s="35"/>
    </row>
    <row r="644" spans="1:9" x14ac:dyDescent="0.25">
      <c r="A644" s="1"/>
      <c r="C644" s="69">
        <v>157</v>
      </c>
      <c r="D644" s="117">
        <f>'Publikime AL'!D771</f>
        <v>995.18523954000023</v>
      </c>
      <c r="E644" s="5">
        <f>'Publikime AL'!E771</f>
        <v>17.86664203354826</v>
      </c>
      <c r="I644" s="35"/>
    </row>
    <row r="645" spans="1:9" x14ac:dyDescent="0.25">
      <c r="A645" s="1"/>
      <c r="C645" s="69">
        <v>158</v>
      </c>
      <c r="D645" s="117">
        <f>'Publikime AL'!D772</f>
        <v>1002.0443537900002</v>
      </c>
      <c r="E645" s="5">
        <f>'Publikime AL'!E772</f>
        <v>18.303806033548653</v>
      </c>
      <c r="I645" s="35"/>
    </row>
    <row r="646" spans="1:9" x14ac:dyDescent="0.25">
      <c r="A646" s="1"/>
      <c r="C646" s="69">
        <v>159</v>
      </c>
      <c r="D646" s="117">
        <f>'Publikime AL'!D773</f>
        <v>998.82081696999967</v>
      </c>
      <c r="E646" s="5">
        <f>'Publikime AL'!E773</f>
        <v>21.899236143548023</v>
      </c>
      <c r="I646" s="35"/>
    </row>
    <row r="647" spans="1:9" x14ac:dyDescent="0.25">
      <c r="A647" s="1"/>
      <c r="C647" s="69">
        <v>160</v>
      </c>
      <c r="D647" s="117">
        <f>'Publikime AL'!D774</f>
        <v>1031.0713633099997</v>
      </c>
      <c r="E647" s="5">
        <f>'Publikime AL'!E774</f>
        <v>26.083499593548595</v>
      </c>
      <c r="I647" s="35"/>
    </row>
    <row r="648" spans="1:9" x14ac:dyDescent="0.25">
      <c r="A648" s="1"/>
      <c r="C648" s="69">
        <v>161</v>
      </c>
      <c r="D648" s="117">
        <f>'Publikime AL'!D775</f>
        <v>1126.9734337100012</v>
      </c>
      <c r="E648" s="5">
        <f>'Publikime AL'!E775</f>
        <v>31.416411363548377</v>
      </c>
      <c r="I648" s="35"/>
    </row>
    <row r="649" spans="1:9" x14ac:dyDescent="0.25">
      <c r="A649" s="1"/>
      <c r="C649" s="69">
        <v>162</v>
      </c>
      <c r="D649" s="117">
        <f>'Publikime AL'!D776</f>
        <v>1326.1167176200011</v>
      </c>
      <c r="E649" s="5">
        <f>'Publikime AL'!E776</f>
        <v>43.931884353548639</v>
      </c>
      <c r="I649" s="35"/>
    </row>
    <row r="650" spans="1:9" x14ac:dyDescent="0.25">
      <c r="A650" s="1"/>
      <c r="C650" s="69">
        <v>163</v>
      </c>
      <c r="D650" s="117">
        <f>'Publikime AL'!D777</f>
        <v>1414.2189047300003</v>
      </c>
      <c r="E650" s="5">
        <f>'Publikime AL'!E777</f>
        <v>48.054915153548336</v>
      </c>
      <c r="I650" s="35"/>
    </row>
    <row r="651" spans="1:9" x14ac:dyDescent="0.25">
      <c r="A651" s="1"/>
      <c r="C651" s="69">
        <v>164</v>
      </c>
      <c r="D651" s="117">
        <f>'Publikime AL'!D778</f>
        <v>1417.2448836000005</v>
      </c>
      <c r="E651" s="5">
        <f>'Publikime AL'!E778</f>
        <v>48.900298903548901</v>
      </c>
      <c r="I651" s="35"/>
    </row>
    <row r="652" spans="1:9" x14ac:dyDescent="0.25">
      <c r="A652" s="1"/>
      <c r="C652" s="69">
        <v>165</v>
      </c>
      <c r="D652" s="117">
        <f>'Publikime AL'!D779</f>
        <v>1387.2663014199998</v>
      </c>
      <c r="E652" s="5">
        <f>'Publikime AL'!E779</f>
        <v>50.650766713548592</v>
      </c>
      <c r="I652" s="35"/>
    </row>
    <row r="653" spans="1:9" x14ac:dyDescent="0.25">
      <c r="A653" s="1"/>
      <c r="C653" s="69">
        <v>166</v>
      </c>
      <c r="D653" s="117">
        <f>'Publikime AL'!D780</f>
        <v>1253.6756944200006</v>
      </c>
      <c r="E653" s="5">
        <f>'Publikime AL'!E780</f>
        <v>44.602894253548357</v>
      </c>
      <c r="I653" s="35"/>
    </row>
    <row r="654" spans="1:9" x14ac:dyDescent="0.25">
      <c r="A654" s="1"/>
      <c r="C654" s="69">
        <v>167</v>
      </c>
      <c r="D654" s="117">
        <f>'Publikime AL'!D781</f>
        <v>1064.9818435900002</v>
      </c>
      <c r="E654" s="5">
        <f>'Publikime AL'!E781</f>
        <v>33.555846803548093</v>
      </c>
      <c r="I654" s="35"/>
    </row>
    <row r="655" spans="1:9" x14ac:dyDescent="0.25">
      <c r="A655" s="1"/>
      <c r="C655" s="70">
        <v>168</v>
      </c>
      <c r="D655" s="117">
        <f>'Publikime AL'!D782</f>
        <v>845.12633658999971</v>
      </c>
      <c r="E655" s="5">
        <f>'Publikime AL'!E782</f>
        <v>23.150155333548582</v>
      </c>
      <c r="I655" s="35"/>
    </row>
    <row r="656" spans="1:9" ht="15.75" thickBot="1" x14ac:dyDescent="0.3">
      <c r="A656" s="1"/>
      <c r="I656" s="35"/>
    </row>
    <row r="657" spans="1:9" ht="16.5" thickBot="1" x14ac:dyDescent="0.3">
      <c r="A657" s="74" t="s">
        <v>339</v>
      </c>
      <c r="B657" s="233" t="s">
        <v>340</v>
      </c>
      <c r="C657" s="234"/>
      <c r="D657" s="234"/>
      <c r="E657" s="234"/>
      <c r="F657" s="234"/>
      <c r="G657" s="234"/>
      <c r="H657" s="234"/>
      <c r="I657" s="235"/>
    </row>
    <row r="658" spans="1:9" ht="15.75" x14ac:dyDescent="0.25">
      <c r="A658" s="75"/>
      <c r="B658" s="71"/>
      <c r="C658" s="71"/>
      <c r="D658" s="71"/>
      <c r="E658" s="71"/>
      <c r="F658" s="71"/>
      <c r="G658" s="71"/>
      <c r="H658" s="71"/>
      <c r="I658" s="72"/>
    </row>
    <row r="659" spans="1:9" ht="15.75" x14ac:dyDescent="0.25">
      <c r="A659" s="75"/>
      <c r="C659" s="76" t="s">
        <v>341</v>
      </c>
      <c r="D659" s="77" t="s">
        <v>342</v>
      </c>
      <c r="E659" s="78" t="s">
        <v>343</v>
      </c>
      <c r="F659" s="71"/>
      <c r="G659" s="71"/>
      <c r="H659" s="71"/>
      <c r="I659" s="72"/>
    </row>
    <row r="660" spans="1:9" ht="15.75" x14ac:dyDescent="0.25">
      <c r="A660" s="75"/>
      <c r="C660" s="48">
        <v>1</v>
      </c>
      <c r="D660" s="87">
        <f>'Publikime AL'!D815</f>
        <v>22000</v>
      </c>
      <c r="E660" s="87">
        <f>'Publikime AL'!E815</f>
        <v>30000</v>
      </c>
      <c r="F660" s="71"/>
      <c r="G660" s="71"/>
      <c r="H660" s="71"/>
      <c r="I660" s="72"/>
    </row>
    <row r="661" spans="1:9" ht="15.75" x14ac:dyDescent="0.25">
      <c r="A661" s="75"/>
      <c r="C661" s="48">
        <v>2</v>
      </c>
      <c r="D661" s="87">
        <f>'Publikime AL'!D816</f>
        <v>21000</v>
      </c>
      <c r="E661" s="87">
        <f>'Publikime AL'!E816</f>
        <v>25000</v>
      </c>
      <c r="F661" s="71"/>
      <c r="G661" s="71"/>
      <c r="H661" s="71"/>
      <c r="I661" s="72"/>
    </row>
    <row r="662" spans="1:9" ht="15.75" x14ac:dyDescent="0.25">
      <c r="A662" s="75"/>
      <c r="C662" s="48">
        <v>3</v>
      </c>
      <c r="D662" s="87">
        <f>'Publikime AL'!D817</f>
        <v>20000</v>
      </c>
      <c r="E662" s="87">
        <f>'Publikime AL'!E817</f>
        <v>22000</v>
      </c>
      <c r="F662" s="71"/>
      <c r="G662" s="71"/>
      <c r="H662" s="71"/>
      <c r="I662" s="72"/>
    </row>
    <row r="663" spans="1:9" ht="15.75" x14ac:dyDescent="0.25">
      <c r="A663" s="75"/>
      <c r="C663" s="48">
        <v>4</v>
      </c>
      <c r="D663" s="87">
        <f>'Publikime AL'!D818</f>
        <v>19000</v>
      </c>
      <c r="E663" s="87">
        <f>'Publikime AL'!E818</f>
        <v>20000</v>
      </c>
      <c r="F663" s="71"/>
      <c r="G663" s="71"/>
      <c r="H663" s="71"/>
      <c r="I663" s="72"/>
    </row>
    <row r="664" spans="1:9" ht="15.75" x14ac:dyDescent="0.25">
      <c r="A664" s="75"/>
      <c r="C664" s="48">
        <v>5</v>
      </c>
      <c r="D664" s="87">
        <f>'Publikime AL'!D819</f>
        <v>19000</v>
      </c>
      <c r="E664" s="87">
        <f>'Publikime AL'!E819</f>
        <v>20000</v>
      </c>
      <c r="F664" s="71"/>
      <c r="G664" s="71"/>
      <c r="H664" s="71"/>
      <c r="I664" s="72"/>
    </row>
    <row r="665" spans="1:9" ht="15.75" x14ac:dyDescent="0.25">
      <c r="A665" s="75"/>
      <c r="C665" s="48">
        <v>6</v>
      </c>
      <c r="D665" s="87">
        <f>'Publikime AL'!D820</f>
        <v>19000</v>
      </c>
      <c r="E665" s="87">
        <f>'Publikime AL'!E820</f>
        <v>20000</v>
      </c>
      <c r="F665" s="71"/>
      <c r="G665" s="71"/>
      <c r="H665" s="71"/>
      <c r="I665" s="72"/>
    </row>
    <row r="666" spans="1:9" ht="15.75" x14ac:dyDescent="0.25">
      <c r="A666" s="75"/>
      <c r="C666" s="48">
        <v>7</v>
      </c>
      <c r="D666" s="87">
        <f>'Publikime AL'!D821</f>
        <v>20000</v>
      </c>
      <c r="E666" s="87">
        <f>'Publikime AL'!E821</f>
        <v>22000</v>
      </c>
      <c r="F666" s="71"/>
      <c r="G666" s="71"/>
      <c r="H666" s="71"/>
      <c r="I666" s="72"/>
    </row>
    <row r="667" spans="1:9" ht="15.75" x14ac:dyDescent="0.25">
      <c r="A667" s="75"/>
      <c r="C667" s="48">
        <v>8</v>
      </c>
      <c r="D667" s="87">
        <f>'Publikime AL'!D822</f>
        <v>20000</v>
      </c>
      <c r="E667" s="87">
        <f>'Publikime AL'!E822</f>
        <v>22000</v>
      </c>
      <c r="F667" s="71"/>
      <c r="G667" s="71"/>
      <c r="H667" s="71"/>
      <c r="I667" s="72"/>
    </row>
    <row r="668" spans="1:9" ht="15.75" x14ac:dyDescent="0.25">
      <c r="A668" s="75"/>
      <c r="C668" s="48">
        <v>9</v>
      </c>
      <c r="D668" s="87">
        <f>'Publikime AL'!D823</f>
        <v>19000</v>
      </c>
      <c r="E668" s="87">
        <f>'Publikime AL'!E823</f>
        <v>20000</v>
      </c>
      <c r="F668" s="71"/>
      <c r="G668" s="71"/>
      <c r="H668" s="71"/>
      <c r="I668" s="72"/>
    </row>
    <row r="669" spans="1:9" ht="15.75" x14ac:dyDescent="0.25">
      <c r="A669" s="75"/>
      <c r="C669" s="48">
        <v>10</v>
      </c>
      <c r="D669" s="87">
        <f>'Publikime AL'!D824</f>
        <v>20000</v>
      </c>
      <c r="E669" s="87">
        <f>'Publikime AL'!E824</f>
        <v>21000</v>
      </c>
      <c r="F669" s="71"/>
      <c r="G669" s="71"/>
      <c r="H669" s="71"/>
      <c r="I669" s="72"/>
    </row>
    <row r="670" spans="1:9" ht="15.75" x14ac:dyDescent="0.25">
      <c r="A670" s="75"/>
      <c r="C670" s="48">
        <v>11</v>
      </c>
      <c r="D670" s="87">
        <f>'Publikime AL'!D825</f>
        <v>21000</v>
      </c>
      <c r="E670" s="87">
        <f>'Publikime AL'!E825</f>
        <v>22000</v>
      </c>
      <c r="F670" s="71"/>
      <c r="G670" s="71"/>
      <c r="H670" s="71"/>
      <c r="I670" s="72"/>
    </row>
    <row r="671" spans="1:9" ht="15.75" x14ac:dyDescent="0.25">
      <c r="A671" s="75"/>
      <c r="C671" s="48">
        <v>12</v>
      </c>
      <c r="D671" s="87">
        <f>'Publikime AL'!D826</f>
        <v>22000</v>
      </c>
      <c r="E671" s="87">
        <f>'Publikime AL'!E826</f>
        <v>24000</v>
      </c>
      <c r="F671" s="71"/>
      <c r="G671" s="71"/>
      <c r="H671" s="71"/>
      <c r="I671" s="72"/>
    </row>
    <row r="672" spans="1:9" ht="15.75" thickBot="1" x14ac:dyDescent="0.3">
      <c r="A672" s="1"/>
      <c r="H672" s="2"/>
      <c r="I672" s="63"/>
    </row>
    <row r="673" spans="1:9" ht="16.5" thickBot="1" x14ac:dyDescent="0.3">
      <c r="A673" s="74" t="s">
        <v>344</v>
      </c>
      <c r="B673" s="233" t="s">
        <v>345</v>
      </c>
      <c r="C673" s="234"/>
      <c r="D673" s="234"/>
      <c r="E673" s="234"/>
      <c r="F673" s="234"/>
      <c r="G673" s="234"/>
      <c r="H673" s="234"/>
      <c r="I673" s="235"/>
    </row>
    <row r="674" spans="1:9" ht="15.75" x14ac:dyDescent="0.25">
      <c r="A674" s="75"/>
      <c r="B674" s="71"/>
      <c r="C674" s="71"/>
      <c r="D674" s="71"/>
      <c r="E674" s="71"/>
      <c r="F674" s="71"/>
      <c r="G674" s="71"/>
      <c r="H674" s="71"/>
      <c r="I674" s="72"/>
    </row>
    <row r="675" spans="1:9" x14ac:dyDescent="0.25">
      <c r="A675" s="94" t="s">
        <v>237</v>
      </c>
      <c r="B675" s="157" t="str">
        <f>'W-1'!B217</f>
        <v>29-01-2024</v>
      </c>
      <c r="C675" s="157" t="str">
        <f>'W-1'!C217</f>
        <v>30-01-2024</v>
      </c>
      <c r="D675" s="157" t="str">
        <f>'W-1'!D217</f>
        <v>31-01-2024</v>
      </c>
      <c r="E675" s="157" t="str">
        <f>'W-1'!E217</f>
        <v>01-02-2024</v>
      </c>
      <c r="F675" s="157" t="str">
        <f>'W-1'!F217</f>
        <v>02-02-2024</v>
      </c>
      <c r="G675" s="157" t="str">
        <f>'W-1'!G217</f>
        <v>03-02-2024</v>
      </c>
      <c r="H675" s="157" t="str">
        <f>'W-1'!H217</f>
        <v>04-02-2024</v>
      </c>
      <c r="I675" s="72"/>
    </row>
    <row r="676" spans="1:9" x14ac:dyDescent="0.25">
      <c r="A676" s="32" t="s">
        <v>28</v>
      </c>
      <c r="B676" s="94">
        <f>'W-1'!B218</f>
        <v>11</v>
      </c>
      <c r="C676" s="94">
        <f>'W-1'!C218</f>
        <v>11</v>
      </c>
      <c r="D676" s="94">
        <f>'W-1'!D218</f>
        <v>11</v>
      </c>
      <c r="E676" s="94">
        <f>'W-1'!E218</f>
        <v>11</v>
      </c>
      <c r="F676" s="94">
        <f>'W-1'!F218</f>
        <v>11</v>
      </c>
      <c r="G676" s="94">
        <f>'W-1'!G218</f>
        <v>11</v>
      </c>
      <c r="H676" s="94">
        <f>'W-1'!H218</f>
        <v>11</v>
      </c>
      <c r="I676" s="72"/>
    </row>
    <row r="677" spans="1:9" x14ac:dyDescent="0.25">
      <c r="A677" s="32" t="s">
        <v>29</v>
      </c>
      <c r="B677" s="94">
        <f>'W-1'!B219</f>
        <v>40</v>
      </c>
      <c r="C677" s="94">
        <f>'W-1'!C219</f>
        <v>40</v>
      </c>
      <c r="D677" s="94">
        <f>'W-1'!D219</f>
        <v>40</v>
      </c>
      <c r="E677" s="94">
        <f>'W-1'!E219</f>
        <v>40</v>
      </c>
      <c r="F677" s="94">
        <f>'W-1'!F219</f>
        <v>40</v>
      </c>
      <c r="G677" s="94">
        <f>'W-1'!G219</f>
        <v>40</v>
      </c>
      <c r="H677" s="94">
        <f>'W-1'!H219</f>
        <v>40</v>
      </c>
      <c r="I677" s="72"/>
    </row>
    <row r="678" spans="1:9" x14ac:dyDescent="0.25">
      <c r="A678" s="33"/>
      <c r="B678" s="94"/>
      <c r="C678" s="94"/>
      <c r="D678" s="94"/>
      <c r="E678" s="94"/>
      <c r="F678" s="94"/>
      <c r="G678" s="94"/>
      <c r="H678" s="94"/>
      <c r="I678" s="72"/>
    </row>
    <row r="679" spans="1:9" ht="15.75" thickBot="1" x14ac:dyDescent="0.3">
      <c r="A679" s="1"/>
      <c r="H679" s="2"/>
      <c r="I679" s="63"/>
    </row>
    <row r="680" spans="1:9" ht="16.5" thickBot="1" x14ac:dyDescent="0.3">
      <c r="A680" s="74" t="s">
        <v>346</v>
      </c>
      <c r="B680" s="233" t="s">
        <v>347</v>
      </c>
      <c r="C680" s="234"/>
      <c r="D680" s="234"/>
      <c r="E680" s="234"/>
      <c r="F680" s="234"/>
      <c r="G680" s="234"/>
      <c r="H680" s="234"/>
      <c r="I680" s="235"/>
    </row>
    <row r="681" spans="1:9" ht="15.75" x14ac:dyDescent="0.25">
      <c r="A681" s="75"/>
      <c r="B681" s="71"/>
      <c r="C681" s="71"/>
      <c r="D681" s="71"/>
      <c r="E681" s="71"/>
      <c r="F681" s="71"/>
      <c r="G681" s="71"/>
      <c r="H681" s="71"/>
      <c r="I681" s="72"/>
    </row>
    <row r="682" spans="1:9" ht="15.75" x14ac:dyDescent="0.25">
      <c r="A682" s="1"/>
      <c r="C682" s="83" t="s">
        <v>209</v>
      </c>
      <c r="D682" s="77" t="s">
        <v>348</v>
      </c>
      <c r="E682" s="77" t="s">
        <v>245</v>
      </c>
      <c r="F682" s="78" t="s">
        <v>256</v>
      </c>
      <c r="G682" s="71"/>
      <c r="H682" s="71"/>
      <c r="I682" s="72"/>
    </row>
    <row r="683" spans="1:9" ht="15.75" x14ac:dyDescent="0.25">
      <c r="A683" s="1"/>
      <c r="C683" s="82">
        <v>1</v>
      </c>
      <c r="D683" s="79"/>
      <c r="E683" s="79"/>
      <c r="F683" s="80"/>
      <c r="G683" s="71"/>
      <c r="H683" s="71"/>
      <c r="I683" s="72"/>
    </row>
    <row r="684" spans="1:9" ht="15.75" thickBot="1" x14ac:dyDescent="0.3">
      <c r="A684" s="1"/>
      <c r="C684"/>
      <c r="D684"/>
      <c r="E684"/>
      <c r="F684"/>
      <c r="H684" s="2"/>
      <c r="I684" s="63"/>
    </row>
    <row r="685" spans="1:9" ht="16.5" thickBot="1" x14ac:dyDescent="0.3">
      <c r="A685" s="74" t="s">
        <v>349</v>
      </c>
      <c r="B685" s="233" t="s">
        <v>350</v>
      </c>
      <c r="C685" s="234"/>
      <c r="D685" s="234"/>
      <c r="E685" s="234"/>
      <c r="F685" s="234"/>
      <c r="G685" s="234"/>
      <c r="H685" s="234"/>
      <c r="I685" s="235"/>
    </row>
    <row r="686" spans="1:9" x14ac:dyDescent="0.25">
      <c r="A686" s="1"/>
      <c r="I686" s="35"/>
    </row>
    <row r="687" spans="1:9" ht="15.75" x14ac:dyDescent="0.25">
      <c r="A687" s="1"/>
      <c r="C687" s="83" t="s">
        <v>209</v>
      </c>
      <c r="D687" s="77" t="s">
        <v>348</v>
      </c>
      <c r="E687" s="77" t="s">
        <v>245</v>
      </c>
      <c r="F687" s="78" t="s">
        <v>256</v>
      </c>
      <c r="I687" s="35"/>
    </row>
    <row r="688" spans="1:9" ht="15.75" x14ac:dyDescent="0.25">
      <c r="A688" s="1"/>
      <c r="C688" s="82">
        <v>1</v>
      </c>
      <c r="D688" s="79"/>
      <c r="E688" s="79"/>
      <c r="F688" s="80"/>
      <c r="I688" s="35"/>
    </row>
    <row r="689" spans="1:9" ht="15.75" thickBot="1" x14ac:dyDescent="0.3">
      <c r="A689" s="23"/>
      <c r="B689" s="24"/>
      <c r="C689" s="24"/>
      <c r="D689" s="24"/>
      <c r="E689" s="24"/>
      <c r="F689" s="24"/>
      <c r="G689" s="24"/>
      <c r="H689" s="36"/>
      <c r="I689" s="37"/>
    </row>
    <row r="690" spans="1:9" ht="17.25" customHeight="1" x14ac:dyDescent="0.25">
      <c r="A690" s="239" t="s">
        <v>351</v>
      </c>
      <c r="B690" s="240"/>
      <c r="C690" s="240"/>
      <c r="D690" s="240"/>
      <c r="E690" s="240"/>
      <c r="F690" s="240"/>
      <c r="G690" s="240"/>
      <c r="I690" s="63"/>
    </row>
    <row r="691" spans="1:9" ht="16.5" customHeight="1" thickBot="1" x14ac:dyDescent="0.3">
      <c r="A691" s="237" t="s">
        <v>352</v>
      </c>
      <c r="B691" s="238"/>
      <c r="C691" s="238"/>
      <c r="D691" s="238"/>
      <c r="E691" s="238"/>
      <c r="F691" s="238"/>
      <c r="G691" s="238"/>
      <c r="H691" s="36"/>
      <c r="I691" s="86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691:G691"/>
    <mergeCell ref="B485:I485"/>
    <mergeCell ref="B657:I657"/>
    <mergeCell ref="B673:I673"/>
    <mergeCell ref="B680:I680"/>
    <mergeCell ref="B685:I685"/>
    <mergeCell ref="A690:G690"/>
    <mergeCell ref="A483:I483"/>
    <mergeCell ref="B423:G423"/>
    <mergeCell ref="H423:I423"/>
    <mergeCell ref="B425:G425"/>
    <mergeCell ref="A428:I428"/>
    <mergeCell ref="B430:I430"/>
    <mergeCell ref="H459:I459"/>
    <mergeCell ref="B461:G461"/>
    <mergeCell ref="B463:G463"/>
    <mergeCell ref="B465:G465"/>
    <mergeCell ref="H465:I465"/>
    <mergeCell ref="B467:I467"/>
    <mergeCell ref="B459:G459"/>
    <mergeCell ref="H425:I425"/>
    <mergeCell ref="B385:G385"/>
    <mergeCell ref="H385:I385"/>
    <mergeCell ref="B387:G387"/>
    <mergeCell ref="H387:I387"/>
    <mergeCell ref="B418:G418"/>
    <mergeCell ref="H418:I41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C24:E24"/>
    <mergeCell ref="B142:I142"/>
    <mergeCell ref="B154:I154"/>
    <mergeCell ref="B159:I159"/>
    <mergeCell ref="B169:I169"/>
    <mergeCell ref="B137:I137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scale="50" orientation="portrait" r:id="rId1"/>
  <rowBreaks count="4" manualBreakCount="4">
    <brk id="78" max="16383" man="1"/>
    <brk id="198" max="16383" man="1"/>
    <brk id="300" max="16383" man="1"/>
    <brk id="604" max="8" man="1"/>
  </row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9"/>
  <sheetViews>
    <sheetView zoomScaleNormal="100" workbookViewId="0">
      <selection activeCell="C129" sqref="C129:Z134"/>
    </sheetView>
  </sheetViews>
  <sheetFormatPr defaultRowHeight="15" x14ac:dyDescent="0.25"/>
  <cols>
    <col min="1" max="1" width="21.5703125" style="2" customWidth="1"/>
    <col min="2" max="2" width="17.7109375" style="2" customWidth="1"/>
    <col min="3" max="3" width="17.85546875" style="2" customWidth="1"/>
    <col min="4" max="7" width="17.7109375" style="2" customWidth="1"/>
    <col min="8" max="9" width="15.7109375" style="34" customWidth="1"/>
    <col min="10" max="10" width="12" style="2" customWidth="1"/>
    <col min="11" max="16384" width="9.140625" style="2"/>
  </cols>
  <sheetData>
    <row r="1" spans="1:13" ht="27.75" customHeight="1" thickBot="1" x14ac:dyDescent="0.3">
      <c r="A1" s="209"/>
      <c r="B1" s="200" t="s">
        <v>25</v>
      </c>
      <c r="C1" s="201"/>
      <c r="D1" s="201"/>
      <c r="E1" s="201"/>
      <c r="F1" s="201"/>
      <c r="G1" s="201"/>
      <c r="H1" s="201"/>
      <c r="I1" s="202"/>
    </row>
    <row r="2" spans="1:13" ht="30" customHeight="1" thickBot="1" x14ac:dyDescent="0.3">
      <c r="A2" s="210"/>
      <c r="B2" s="203">
        <f>DATE(2024,2,1)</f>
        <v>45323</v>
      </c>
      <c r="C2" s="204"/>
      <c r="D2" s="204"/>
      <c r="E2" s="204"/>
      <c r="F2" s="204"/>
      <c r="G2" s="204"/>
      <c r="H2" s="204"/>
      <c r="I2" s="205"/>
    </row>
    <row r="3" spans="1:13" ht="21" customHeight="1" thickBot="1" x14ac:dyDescent="0.3">
      <c r="A3" s="206" t="s">
        <v>97</v>
      </c>
      <c r="B3" s="207"/>
      <c r="C3" s="207"/>
      <c r="D3" s="207"/>
      <c r="E3" s="207"/>
      <c r="F3" s="207"/>
      <c r="G3" s="207"/>
      <c r="H3" s="207"/>
      <c r="I3" s="208"/>
    </row>
    <row r="4" spans="1:13" ht="15.75" thickBot="1" x14ac:dyDescent="0.3">
      <c r="A4" s="1"/>
      <c r="I4" s="35"/>
    </row>
    <row r="5" spans="1:13" ht="15.75" thickBot="1" x14ac:dyDescent="0.3">
      <c r="A5" s="50" t="s">
        <v>102</v>
      </c>
      <c r="B5" s="244" t="s">
        <v>87</v>
      </c>
      <c r="C5" s="244"/>
      <c r="D5" s="244"/>
      <c r="E5" s="244"/>
      <c r="F5" s="244"/>
      <c r="G5" s="244"/>
      <c r="H5" s="159">
        <v>26204.63</v>
      </c>
      <c r="I5" s="92" t="s">
        <v>26</v>
      </c>
      <c r="J5"/>
    </row>
    <row r="6" spans="1:13" ht="15" customHeight="1" thickBot="1" x14ac:dyDescent="0.3">
      <c r="A6" s="61"/>
      <c r="B6" s="52"/>
      <c r="C6" s="51"/>
      <c r="D6" s="52"/>
      <c r="I6" s="35"/>
    </row>
    <row r="7" spans="1:13" ht="15.75" customHeight="1" thickBot="1" x14ac:dyDescent="0.3">
      <c r="A7" s="50" t="s">
        <v>155</v>
      </c>
      <c r="B7" s="219" t="s">
        <v>359</v>
      </c>
      <c r="C7" s="220"/>
      <c r="D7" s="220"/>
      <c r="E7" s="220"/>
      <c r="F7" s="220"/>
      <c r="G7" s="220"/>
      <c r="H7" s="220"/>
      <c r="I7" s="221"/>
    </row>
    <row r="8" spans="1:13" x14ac:dyDescent="0.25">
      <c r="A8" s="1"/>
      <c r="I8" s="35"/>
    </row>
    <row r="9" spans="1:13" x14ac:dyDescent="0.25">
      <c r="A9" s="1"/>
      <c r="D9" s="12" t="s">
        <v>84</v>
      </c>
      <c r="E9" s="9" t="s">
        <v>85</v>
      </c>
      <c r="I9" s="35"/>
      <c r="M9" s="108"/>
    </row>
    <row r="10" spans="1:13" x14ac:dyDescent="0.25">
      <c r="A10" s="1"/>
      <c r="D10" s="6" t="s">
        <v>44</v>
      </c>
      <c r="E10" s="49">
        <v>904.59</v>
      </c>
      <c r="I10" s="35"/>
      <c r="M10" s="108"/>
    </row>
    <row r="11" spans="1:13" x14ac:dyDescent="0.25">
      <c r="A11" s="1"/>
      <c r="D11" s="6" t="s">
        <v>45</v>
      </c>
      <c r="E11" s="49">
        <v>822.58</v>
      </c>
      <c r="I11" s="35"/>
      <c r="M11" s="108"/>
    </row>
    <row r="12" spans="1:13" x14ac:dyDescent="0.25">
      <c r="A12" s="1"/>
      <c r="D12" s="6" t="s">
        <v>46</v>
      </c>
      <c r="E12" s="49">
        <v>765.68</v>
      </c>
      <c r="I12" s="35"/>
      <c r="M12" s="108"/>
    </row>
    <row r="13" spans="1:13" x14ac:dyDescent="0.25">
      <c r="A13" s="1"/>
      <c r="D13" s="6" t="s">
        <v>47</v>
      </c>
      <c r="E13" s="49">
        <v>750.28</v>
      </c>
      <c r="I13" s="35"/>
      <c r="M13" s="108"/>
    </row>
    <row r="14" spans="1:13" x14ac:dyDescent="0.25">
      <c r="A14" s="1"/>
      <c r="D14" s="6" t="s">
        <v>48</v>
      </c>
      <c r="E14" s="49">
        <v>752.78</v>
      </c>
      <c r="I14" s="35"/>
      <c r="M14" s="108"/>
    </row>
    <row r="15" spans="1:13" x14ac:dyDescent="0.25">
      <c r="A15" s="1"/>
      <c r="D15" s="6" t="s">
        <v>49</v>
      </c>
      <c r="E15" s="49">
        <v>936.61</v>
      </c>
      <c r="I15" s="35"/>
      <c r="M15" s="108"/>
    </row>
    <row r="16" spans="1:13" x14ac:dyDescent="0.25">
      <c r="A16" s="1"/>
      <c r="D16" s="6" t="s">
        <v>50</v>
      </c>
      <c r="E16" s="49">
        <v>1140.46</v>
      </c>
      <c r="I16" s="35"/>
      <c r="M16" s="108"/>
    </row>
    <row r="17" spans="1:13" x14ac:dyDescent="0.25">
      <c r="A17" s="1"/>
      <c r="D17" s="6" t="s">
        <v>51</v>
      </c>
      <c r="E17" s="49">
        <v>1460.2</v>
      </c>
      <c r="I17" s="35"/>
      <c r="M17" s="108"/>
    </row>
    <row r="18" spans="1:13" x14ac:dyDescent="0.25">
      <c r="A18" s="1"/>
      <c r="D18" s="6" t="s">
        <v>52</v>
      </c>
      <c r="E18" s="49">
        <v>1557.57</v>
      </c>
      <c r="I18" s="35"/>
      <c r="M18" s="108"/>
    </row>
    <row r="19" spans="1:13" x14ac:dyDescent="0.25">
      <c r="A19" s="1"/>
      <c r="D19" s="6" t="s">
        <v>53</v>
      </c>
      <c r="E19" s="49">
        <v>1627.44</v>
      </c>
      <c r="I19" s="35"/>
      <c r="M19" s="108"/>
    </row>
    <row r="20" spans="1:13" x14ac:dyDescent="0.25">
      <c r="A20" s="1"/>
      <c r="D20" s="6" t="s">
        <v>54</v>
      </c>
      <c r="E20" s="49">
        <v>1554.12</v>
      </c>
      <c r="I20" s="35"/>
      <c r="M20" s="108"/>
    </row>
    <row r="21" spans="1:13" x14ac:dyDescent="0.25">
      <c r="A21" s="1"/>
      <c r="D21" s="6" t="s">
        <v>55</v>
      </c>
      <c r="E21" s="49">
        <v>1425.5</v>
      </c>
      <c r="I21" s="35"/>
      <c r="M21" s="108"/>
    </row>
    <row r="22" spans="1:13" x14ac:dyDescent="0.25">
      <c r="A22" s="1"/>
      <c r="D22" s="6" t="s">
        <v>56</v>
      </c>
      <c r="E22" s="49">
        <v>1400.85</v>
      </c>
      <c r="I22" s="35"/>
      <c r="M22" s="108"/>
    </row>
    <row r="23" spans="1:13" x14ac:dyDescent="0.25">
      <c r="A23" s="1"/>
      <c r="D23" s="6" t="s">
        <v>57</v>
      </c>
      <c r="E23" s="49">
        <v>1393.74</v>
      </c>
      <c r="I23" s="35"/>
      <c r="M23" s="108"/>
    </row>
    <row r="24" spans="1:13" x14ac:dyDescent="0.25">
      <c r="A24" s="1"/>
      <c r="D24" s="6" t="s">
        <v>58</v>
      </c>
      <c r="E24" s="49">
        <v>1508.07</v>
      </c>
      <c r="I24" s="35"/>
      <c r="M24" s="108"/>
    </row>
    <row r="25" spans="1:13" x14ac:dyDescent="0.25">
      <c r="A25" s="1"/>
      <c r="D25" s="6" t="s">
        <v>59</v>
      </c>
      <c r="E25" s="49">
        <v>1519.52</v>
      </c>
      <c r="I25" s="35"/>
      <c r="M25" s="108"/>
    </row>
    <row r="26" spans="1:13" x14ac:dyDescent="0.25">
      <c r="A26" s="1"/>
      <c r="D26" s="6" t="s">
        <v>60</v>
      </c>
      <c r="E26" s="49">
        <v>1582.94</v>
      </c>
      <c r="I26" s="35"/>
      <c r="M26" s="108"/>
    </row>
    <row r="27" spans="1:13" x14ac:dyDescent="0.25">
      <c r="A27" s="1"/>
      <c r="D27" s="6" t="s">
        <v>61</v>
      </c>
      <c r="E27" s="49">
        <v>1735.95</v>
      </c>
      <c r="I27" s="35"/>
      <c r="M27" s="108"/>
    </row>
    <row r="28" spans="1:13" x14ac:dyDescent="0.25">
      <c r="A28" s="1"/>
      <c r="D28" s="6" t="s">
        <v>62</v>
      </c>
      <c r="E28" s="49">
        <v>1807.05</v>
      </c>
      <c r="I28" s="35"/>
      <c r="M28" s="108"/>
    </row>
    <row r="29" spans="1:13" x14ac:dyDescent="0.25">
      <c r="A29" s="1"/>
      <c r="D29" s="6" t="s">
        <v>63</v>
      </c>
      <c r="E29" s="49">
        <v>1794.06</v>
      </c>
      <c r="I29" s="35"/>
      <c r="M29" s="108"/>
    </row>
    <row r="30" spans="1:13" x14ac:dyDescent="0.25">
      <c r="A30" s="1"/>
      <c r="D30" s="6" t="s">
        <v>64</v>
      </c>
      <c r="E30" s="49">
        <v>1774.98</v>
      </c>
      <c r="I30" s="35"/>
      <c r="M30" s="108"/>
    </row>
    <row r="31" spans="1:13" x14ac:dyDescent="0.25">
      <c r="A31" s="1"/>
      <c r="D31" s="6" t="s">
        <v>65</v>
      </c>
      <c r="E31" s="49">
        <v>1651.84</v>
      </c>
      <c r="I31" s="35"/>
      <c r="M31" s="108"/>
    </row>
    <row r="32" spans="1:13" x14ac:dyDescent="0.25">
      <c r="A32" s="1"/>
      <c r="D32" s="6" t="s">
        <v>66</v>
      </c>
      <c r="E32" s="49">
        <v>1447.66</v>
      </c>
      <c r="I32" s="35"/>
      <c r="M32" s="108"/>
    </row>
    <row r="33" spans="1:13" x14ac:dyDescent="0.25">
      <c r="A33" s="1"/>
      <c r="D33" s="10" t="s">
        <v>67</v>
      </c>
      <c r="E33" s="49">
        <v>1168.1600000000001</v>
      </c>
      <c r="I33" s="35"/>
      <c r="M33" s="108"/>
    </row>
    <row r="34" spans="1:13" x14ac:dyDescent="0.25">
      <c r="A34" s="1"/>
      <c r="E34" s="108"/>
      <c r="I34" s="35"/>
      <c r="M34" s="108"/>
    </row>
    <row r="35" spans="1:13" x14ac:dyDescent="0.25">
      <c r="A35" s="1"/>
      <c r="E35" s="108"/>
      <c r="I35" s="35"/>
      <c r="M35" s="108"/>
    </row>
    <row r="36" spans="1:13" x14ac:dyDescent="0.25">
      <c r="A36" s="1"/>
      <c r="E36" s="108"/>
      <c r="I36" s="35"/>
      <c r="M36" s="108"/>
    </row>
    <row r="37" spans="1:13" x14ac:dyDescent="0.25">
      <c r="A37" s="1"/>
      <c r="E37" s="108"/>
      <c r="I37" s="35"/>
      <c r="M37" s="108"/>
    </row>
    <row r="38" spans="1:13" x14ac:dyDescent="0.25">
      <c r="A38" s="1"/>
      <c r="E38" s="108"/>
      <c r="I38" s="35"/>
      <c r="M38" s="108"/>
    </row>
    <row r="39" spans="1:13" x14ac:dyDescent="0.25">
      <c r="A39" s="1"/>
      <c r="E39" s="108"/>
      <c r="I39" s="35"/>
      <c r="M39" s="108"/>
    </row>
    <row r="40" spans="1:13" x14ac:dyDescent="0.25">
      <c r="A40" s="1"/>
      <c r="E40" s="108"/>
      <c r="I40" s="35"/>
      <c r="M40" s="108"/>
    </row>
    <row r="41" spans="1:13" x14ac:dyDescent="0.25">
      <c r="A41" s="1"/>
      <c r="E41" s="108"/>
      <c r="I41" s="35"/>
      <c r="M41" s="108"/>
    </row>
    <row r="42" spans="1:13" x14ac:dyDescent="0.25">
      <c r="A42" s="1"/>
      <c r="E42" s="108"/>
      <c r="I42" s="35"/>
      <c r="M42" s="108"/>
    </row>
    <row r="43" spans="1:13" x14ac:dyDescent="0.25">
      <c r="A43" s="1"/>
      <c r="E43" s="108"/>
      <c r="I43" s="35"/>
      <c r="M43" s="108"/>
    </row>
    <row r="44" spans="1:13" x14ac:dyDescent="0.25">
      <c r="A44" s="1"/>
      <c r="E44" s="108"/>
      <c r="I44" s="35"/>
      <c r="M44" s="108"/>
    </row>
    <row r="45" spans="1:13" x14ac:dyDescent="0.25">
      <c r="A45" s="1"/>
      <c r="E45" s="108"/>
      <c r="I45" s="35"/>
      <c r="M45" s="108"/>
    </row>
    <row r="46" spans="1:13" x14ac:dyDescent="0.25">
      <c r="A46" s="1"/>
      <c r="E46" s="108"/>
      <c r="I46" s="35"/>
      <c r="M46" s="108"/>
    </row>
    <row r="47" spans="1:13" x14ac:dyDescent="0.25">
      <c r="A47" s="1"/>
      <c r="E47" s="108"/>
      <c r="I47" s="35"/>
      <c r="M47" s="108"/>
    </row>
    <row r="48" spans="1:13" x14ac:dyDescent="0.25">
      <c r="A48" s="1"/>
      <c r="E48" s="108"/>
      <c r="I48" s="35"/>
      <c r="M48" s="108"/>
    </row>
    <row r="49" spans="1:13" x14ac:dyDescent="0.25">
      <c r="A49" s="1"/>
      <c r="E49" s="108"/>
      <c r="I49" s="35"/>
      <c r="M49" s="108"/>
    </row>
    <row r="50" spans="1:13" x14ac:dyDescent="0.25">
      <c r="A50" s="1"/>
      <c r="E50" s="108"/>
      <c r="I50" s="35"/>
      <c r="M50" s="108"/>
    </row>
    <row r="51" spans="1:13" x14ac:dyDescent="0.25">
      <c r="A51" s="1"/>
      <c r="E51" s="108"/>
      <c r="I51" s="35"/>
      <c r="M51" s="108"/>
    </row>
    <row r="52" spans="1:13" x14ac:dyDescent="0.25">
      <c r="A52" s="1"/>
      <c r="E52" s="108"/>
      <c r="I52" s="35"/>
      <c r="M52" s="108"/>
    </row>
    <row r="53" spans="1:13" x14ac:dyDescent="0.25">
      <c r="A53" s="1"/>
      <c r="E53" s="108"/>
      <c r="I53" s="35"/>
      <c r="M53" s="108"/>
    </row>
    <row r="54" spans="1:13" x14ac:dyDescent="0.25">
      <c r="A54" s="1"/>
      <c r="E54" s="108"/>
      <c r="I54" s="35"/>
      <c r="M54" s="108"/>
    </row>
    <row r="55" spans="1:13" x14ac:dyDescent="0.25">
      <c r="A55" s="1"/>
      <c r="E55" s="108"/>
      <c r="I55" s="35"/>
      <c r="M55" s="108"/>
    </row>
    <row r="56" spans="1:13" x14ac:dyDescent="0.25">
      <c r="A56" s="1"/>
      <c r="E56" s="108"/>
      <c r="I56" s="35"/>
      <c r="M56" s="108"/>
    </row>
    <row r="57" spans="1:13" x14ac:dyDescent="0.25">
      <c r="A57" s="1"/>
      <c r="E57" s="108"/>
      <c r="I57" s="35"/>
      <c r="M57" s="108"/>
    </row>
    <row r="58" spans="1:13" x14ac:dyDescent="0.25">
      <c r="A58" s="1"/>
      <c r="E58" s="108"/>
      <c r="I58" s="35"/>
      <c r="M58" s="108"/>
    </row>
    <row r="59" spans="1:13" x14ac:dyDescent="0.25">
      <c r="A59" s="1"/>
      <c r="E59" s="108"/>
      <c r="I59" s="35"/>
      <c r="M59" s="108"/>
    </row>
    <row r="60" spans="1:13" x14ac:dyDescent="0.25">
      <c r="A60" s="1"/>
      <c r="E60" s="108"/>
      <c r="I60" s="35"/>
      <c r="M60" s="108"/>
    </row>
    <row r="61" spans="1:13" x14ac:dyDescent="0.25">
      <c r="A61" s="1"/>
      <c r="E61" s="108"/>
      <c r="I61" s="35"/>
      <c r="M61" s="108"/>
    </row>
    <row r="62" spans="1:13" ht="15.75" thickBot="1" x14ac:dyDescent="0.3">
      <c r="A62" s="1"/>
      <c r="I62" s="35"/>
    </row>
    <row r="63" spans="1:13" ht="15.75" thickBot="1" x14ac:dyDescent="0.3">
      <c r="A63" s="211" t="s">
        <v>224</v>
      </c>
      <c r="B63" s="212"/>
      <c r="C63" s="212"/>
      <c r="D63" s="212"/>
      <c r="E63" s="212"/>
      <c r="F63" s="212"/>
      <c r="G63" s="212"/>
      <c r="H63" s="213"/>
      <c r="I63" s="92" t="s">
        <v>26</v>
      </c>
    </row>
    <row r="64" spans="1:13" ht="15.75" thickBot="1" x14ac:dyDescent="0.3">
      <c r="A64" s="1"/>
      <c r="I64" s="35"/>
    </row>
    <row r="65" spans="1:13" ht="15.75" thickBot="1" x14ac:dyDescent="0.3">
      <c r="A65" s="1"/>
      <c r="C65" s="241">
        <f>B2-2</f>
        <v>45321</v>
      </c>
      <c r="D65" s="242"/>
      <c r="E65" s="242"/>
      <c r="F65" s="243"/>
      <c r="I65" s="35"/>
    </row>
    <row r="66" spans="1:13" x14ac:dyDescent="0.25">
      <c r="A66" s="1"/>
      <c r="C66" s="101" t="s">
        <v>84</v>
      </c>
      <c r="D66" s="102" t="s">
        <v>225</v>
      </c>
      <c r="E66" s="102" t="s">
        <v>223</v>
      </c>
      <c r="F66" s="103" t="s">
        <v>226</v>
      </c>
      <c r="I66" s="35"/>
      <c r="K66" s="108"/>
      <c r="M66" s="108"/>
    </row>
    <row r="67" spans="1:13" x14ac:dyDescent="0.25">
      <c r="A67" s="1"/>
      <c r="C67" s="99">
        <v>1</v>
      </c>
      <c r="D67" s="118">
        <v>795.40149237999981</v>
      </c>
      <c r="E67" s="104">
        <v>99.902347030000016</v>
      </c>
      <c r="F67" s="104">
        <v>695.49914534999982</v>
      </c>
      <c r="I67" s="35"/>
      <c r="K67" s="108"/>
      <c r="M67" s="108"/>
    </row>
    <row r="68" spans="1:13" x14ac:dyDescent="0.25">
      <c r="A68" s="1"/>
      <c r="C68" s="99">
        <v>2</v>
      </c>
      <c r="D68" s="118">
        <v>708.32696866000003</v>
      </c>
      <c r="E68" s="104">
        <v>89.248855129999981</v>
      </c>
      <c r="F68" s="104">
        <v>619.07811353000011</v>
      </c>
      <c r="I68" s="35"/>
      <c r="K68" s="108"/>
    </row>
    <row r="69" spans="1:13" x14ac:dyDescent="0.25">
      <c r="A69" s="1"/>
      <c r="C69" s="99">
        <v>3</v>
      </c>
      <c r="D69" s="118">
        <v>658.72094977999984</v>
      </c>
      <c r="E69" s="104">
        <v>80.231415909999981</v>
      </c>
      <c r="F69" s="104">
        <v>578.48953386999983</v>
      </c>
      <c r="I69" s="35"/>
      <c r="K69" s="108"/>
    </row>
    <row r="70" spans="1:13" x14ac:dyDescent="0.25">
      <c r="A70" s="1"/>
      <c r="C70" s="99">
        <v>4</v>
      </c>
      <c r="D70" s="118">
        <v>652.36369307999962</v>
      </c>
      <c r="E70" s="104">
        <v>82.720741049999972</v>
      </c>
      <c r="F70" s="104">
        <v>569.64295202999961</v>
      </c>
      <c r="I70" s="35"/>
      <c r="K70" s="108"/>
    </row>
    <row r="71" spans="1:13" x14ac:dyDescent="0.25">
      <c r="A71" s="1"/>
      <c r="C71" s="99">
        <v>5</v>
      </c>
      <c r="D71" s="118">
        <v>654.7590002999998</v>
      </c>
      <c r="E71" s="104">
        <v>82.086882529999997</v>
      </c>
      <c r="F71" s="104">
        <v>572.67211776999977</v>
      </c>
      <c r="I71" s="35"/>
      <c r="K71" s="108"/>
    </row>
    <row r="72" spans="1:13" x14ac:dyDescent="0.25">
      <c r="A72" s="1"/>
      <c r="C72" s="99">
        <v>6</v>
      </c>
      <c r="D72" s="118">
        <v>733.46108318999961</v>
      </c>
      <c r="E72" s="104">
        <v>83.736921489999958</v>
      </c>
      <c r="F72" s="104">
        <v>649.72416169999963</v>
      </c>
      <c r="I72" s="35"/>
      <c r="K72" s="108"/>
    </row>
    <row r="73" spans="1:13" x14ac:dyDescent="0.25">
      <c r="A73" s="1"/>
      <c r="C73" s="99">
        <v>7</v>
      </c>
      <c r="D73" s="118">
        <v>1095.1388300999997</v>
      </c>
      <c r="E73" s="104">
        <v>224.59860129999998</v>
      </c>
      <c r="F73" s="104">
        <v>870.5402287999998</v>
      </c>
      <c r="I73" s="35"/>
      <c r="K73" s="108"/>
    </row>
    <row r="74" spans="1:13" x14ac:dyDescent="0.25">
      <c r="A74" s="1"/>
      <c r="C74" s="99">
        <v>8</v>
      </c>
      <c r="D74" s="118">
        <v>1434.6878405299997</v>
      </c>
      <c r="E74" s="104">
        <v>253.26679885999999</v>
      </c>
      <c r="F74" s="104">
        <v>1181.4210416699998</v>
      </c>
      <c r="I74" s="35"/>
      <c r="K74" s="108"/>
    </row>
    <row r="75" spans="1:13" x14ac:dyDescent="0.25">
      <c r="A75" s="1"/>
      <c r="C75" s="99">
        <v>9</v>
      </c>
      <c r="D75" s="118">
        <v>1529.3147928100007</v>
      </c>
      <c r="E75" s="104">
        <v>269.84328700999998</v>
      </c>
      <c r="F75" s="104">
        <v>1259.4715058000006</v>
      </c>
      <c r="I75" s="35"/>
      <c r="K75" s="108"/>
    </row>
    <row r="76" spans="1:13" x14ac:dyDescent="0.25">
      <c r="A76" s="1"/>
      <c r="C76" s="99">
        <v>10</v>
      </c>
      <c r="D76" s="118">
        <v>1537.3138513899992</v>
      </c>
      <c r="E76" s="104">
        <v>307.42340822999995</v>
      </c>
      <c r="F76" s="104">
        <v>1229.8904431599992</v>
      </c>
      <c r="I76" s="35"/>
      <c r="K76" s="108"/>
    </row>
    <row r="77" spans="1:13" x14ac:dyDescent="0.25">
      <c r="A77" s="1"/>
      <c r="C77" s="99">
        <v>11</v>
      </c>
      <c r="D77" s="118">
        <v>1458.9591932200001</v>
      </c>
      <c r="E77" s="104">
        <v>293.46475293999998</v>
      </c>
      <c r="F77" s="104">
        <v>1165.4944402800002</v>
      </c>
      <c r="I77" s="35"/>
      <c r="K77" s="108"/>
    </row>
    <row r="78" spans="1:13" x14ac:dyDescent="0.25">
      <c r="A78" s="1"/>
      <c r="C78" s="99">
        <v>12</v>
      </c>
      <c r="D78" s="118">
        <v>1336.5422239600002</v>
      </c>
      <c r="E78" s="104">
        <v>221.72374285999996</v>
      </c>
      <c r="F78" s="104">
        <v>1114.8184811000003</v>
      </c>
      <c r="I78" s="35"/>
      <c r="K78" s="108"/>
    </row>
    <row r="79" spans="1:13" x14ac:dyDescent="0.25">
      <c r="A79" s="1"/>
      <c r="C79" s="99">
        <v>13</v>
      </c>
      <c r="D79" s="118">
        <v>1221.5948509799998</v>
      </c>
      <c r="E79" s="104">
        <v>136.07945550999997</v>
      </c>
      <c r="F79" s="104">
        <v>1085.5153954699999</v>
      </c>
      <c r="I79" s="35"/>
      <c r="K79" s="108"/>
    </row>
    <row r="80" spans="1:13" x14ac:dyDescent="0.25">
      <c r="A80" s="1"/>
      <c r="C80" s="99">
        <v>14</v>
      </c>
      <c r="D80" s="118">
        <v>1254.6376879399995</v>
      </c>
      <c r="E80" s="104">
        <v>141.28606240999997</v>
      </c>
      <c r="F80" s="104">
        <v>1113.3516255299996</v>
      </c>
      <c r="I80" s="35"/>
      <c r="K80" s="108"/>
    </row>
    <row r="81" spans="1:11" x14ac:dyDescent="0.25">
      <c r="A81" s="1"/>
      <c r="C81" s="99">
        <v>15</v>
      </c>
      <c r="D81" s="118">
        <v>1333.0693474199998</v>
      </c>
      <c r="E81" s="104">
        <v>183.06794747999999</v>
      </c>
      <c r="F81" s="104">
        <v>1150.0013999399998</v>
      </c>
      <c r="I81" s="35"/>
      <c r="K81" s="108"/>
    </row>
    <row r="82" spans="1:11" x14ac:dyDescent="0.25">
      <c r="A82" s="1"/>
      <c r="C82" s="99">
        <v>16</v>
      </c>
      <c r="D82" s="118">
        <v>1415.6719710400002</v>
      </c>
      <c r="E82" s="104">
        <v>222.86493947</v>
      </c>
      <c r="F82" s="104">
        <v>1192.8070315700002</v>
      </c>
      <c r="I82" s="35"/>
      <c r="K82" s="108"/>
    </row>
    <row r="83" spans="1:11" x14ac:dyDescent="0.25">
      <c r="A83" s="1"/>
      <c r="C83" s="99">
        <v>17</v>
      </c>
      <c r="D83" s="118">
        <v>1591.476025779999</v>
      </c>
      <c r="E83" s="104">
        <v>318.70375401999996</v>
      </c>
      <c r="F83" s="104">
        <v>1272.7722717599991</v>
      </c>
      <c r="I83" s="35"/>
      <c r="K83" s="108"/>
    </row>
    <row r="84" spans="1:11" x14ac:dyDescent="0.25">
      <c r="A84" s="1"/>
      <c r="C84" s="99">
        <v>18</v>
      </c>
      <c r="D84" s="118">
        <v>1768.2300198199998</v>
      </c>
      <c r="E84" s="104">
        <v>327.83634929999999</v>
      </c>
      <c r="F84" s="104">
        <v>1440.3936705199999</v>
      </c>
      <c r="I84" s="35"/>
      <c r="K84" s="108"/>
    </row>
    <row r="85" spans="1:11" x14ac:dyDescent="0.25">
      <c r="A85" s="1"/>
      <c r="C85" s="99">
        <v>19</v>
      </c>
      <c r="D85" s="118">
        <v>1835.6415972900002</v>
      </c>
      <c r="E85" s="104">
        <v>331.89223943000002</v>
      </c>
      <c r="F85" s="104">
        <v>1503.7493578600001</v>
      </c>
      <c r="I85" s="35"/>
      <c r="K85" s="108"/>
    </row>
    <row r="86" spans="1:11" x14ac:dyDescent="0.25">
      <c r="A86" s="1"/>
      <c r="C86" s="99">
        <v>20</v>
      </c>
      <c r="D86" s="118">
        <v>1821.10968082</v>
      </c>
      <c r="E86" s="104">
        <v>323.27583904000005</v>
      </c>
      <c r="F86" s="104">
        <v>1497.8338417800001</v>
      </c>
      <c r="I86" s="35"/>
      <c r="K86" s="108"/>
    </row>
    <row r="87" spans="1:11" x14ac:dyDescent="0.25">
      <c r="A87" s="1"/>
      <c r="C87" s="99">
        <v>21</v>
      </c>
      <c r="D87" s="118">
        <v>1770.72491167</v>
      </c>
      <c r="E87" s="104">
        <v>306.21622546000003</v>
      </c>
      <c r="F87" s="104">
        <v>1464.50868621</v>
      </c>
      <c r="I87" s="35"/>
      <c r="K87" s="108"/>
    </row>
    <row r="88" spans="1:11" x14ac:dyDescent="0.25">
      <c r="A88" s="1"/>
      <c r="C88" s="99">
        <v>22</v>
      </c>
      <c r="D88" s="118">
        <v>1641.6114719600007</v>
      </c>
      <c r="E88" s="104">
        <v>303.38951376</v>
      </c>
      <c r="F88" s="104">
        <v>1338.2219582000007</v>
      </c>
      <c r="I88" s="35"/>
      <c r="K88" s="108"/>
    </row>
    <row r="89" spans="1:11" x14ac:dyDescent="0.25">
      <c r="A89" s="1"/>
      <c r="C89" s="99">
        <v>23</v>
      </c>
      <c r="D89" s="118">
        <v>1458.3674734799995</v>
      </c>
      <c r="E89" s="104">
        <v>308.08115788000003</v>
      </c>
      <c r="F89" s="104">
        <v>1150.2863155999994</v>
      </c>
      <c r="I89" s="35"/>
      <c r="K89" s="108"/>
    </row>
    <row r="90" spans="1:11" x14ac:dyDescent="0.25">
      <c r="A90" s="1"/>
      <c r="C90" s="100">
        <v>24</v>
      </c>
      <c r="D90" s="118">
        <v>1277.5273888800004</v>
      </c>
      <c r="E90" s="105">
        <v>331.42362248000001</v>
      </c>
      <c r="F90" s="104">
        <v>946.1037664000005</v>
      </c>
      <c r="I90" s="35"/>
      <c r="K90" s="108"/>
    </row>
    <row r="91" spans="1:11" x14ac:dyDescent="0.25">
      <c r="A91" s="1"/>
      <c r="C91" s="34"/>
      <c r="D91" s="109"/>
      <c r="E91" s="109"/>
      <c r="F91" s="109"/>
      <c r="I91" s="35"/>
    </row>
    <row r="92" spans="1:11" x14ac:dyDescent="0.25">
      <c r="A92" s="1"/>
      <c r="C92" s="34"/>
      <c r="D92" s="109"/>
      <c r="E92" s="109"/>
      <c r="F92" s="109"/>
      <c r="I92" s="35"/>
    </row>
    <row r="93" spans="1:11" x14ac:dyDescent="0.25">
      <c r="A93" s="1"/>
      <c r="C93" s="34"/>
      <c r="D93" s="109"/>
      <c r="E93" s="109"/>
      <c r="F93" s="109"/>
      <c r="I93" s="35"/>
    </row>
    <row r="94" spans="1:11" x14ac:dyDescent="0.25">
      <c r="A94" s="1"/>
      <c r="C94" s="34"/>
      <c r="D94" s="109"/>
      <c r="E94" s="109"/>
      <c r="F94" s="109"/>
      <c r="I94" s="35"/>
    </row>
    <row r="95" spans="1:11" x14ac:dyDescent="0.25">
      <c r="A95" s="1"/>
      <c r="C95" s="34"/>
      <c r="D95" s="109"/>
      <c r="E95" s="109"/>
      <c r="F95" s="109"/>
      <c r="I95" s="35"/>
    </row>
    <row r="96" spans="1:11" x14ac:dyDescent="0.25">
      <c r="A96" s="1"/>
      <c r="C96" s="34"/>
      <c r="D96" s="109"/>
      <c r="E96" s="109"/>
      <c r="F96" s="109"/>
      <c r="I96" s="35"/>
    </row>
    <row r="97" spans="1:9" x14ac:dyDescent="0.25">
      <c r="A97" s="1"/>
      <c r="C97" s="34"/>
      <c r="D97" s="109"/>
      <c r="E97" s="109"/>
      <c r="F97" s="109"/>
      <c r="I97" s="35"/>
    </row>
    <row r="98" spans="1:9" x14ac:dyDescent="0.25">
      <c r="A98" s="1"/>
      <c r="C98" s="34"/>
      <c r="D98" s="109"/>
      <c r="E98" s="109"/>
      <c r="F98" s="109"/>
      <c r="I98" s="35"/>
    </row>
    <row r="99" spans="1:9" x14ac:dyDescent="0.25">
      <c r="A99" s="1"/>
      <c r="C99" s="34"/>
      <c r="D99" s="109"/>
      <c r="E99" s="109"/>
      <c r="F99" s="109"/>
      <c r="I99" s="35"/>
    </row>
    <row r="100" spans="1:9" x14ac:dyDescent="0.25">
      <c r="A100" s="1"/>
      <c r="C100" s="34"/>
      <c r="D100" s="109"/>
      <c r="E100" s="109"/>
      <c r="F100" s="109"/>
      <c r="I100" s="35"/>
    </row>
    <row r="101" spans="1:9" x14ac:dyDescent="0.25">
      <c r="A101" s="1"/>
      <c r="C101" s="34"/>
      <c r="D101" s="109"/>
      <c r="E101" s="109"/>
      <c r="F101" s="109"/>
      <c r="I101" s="35"/>
    </row>
    <row r="102" spans="1:9" x14ac:dyDescent="0.25">
      <c r="A102" s="1"/>
      <c r="C102" s="34"/>
      <c r="D102" s="109"/>
      <c r="E102" s="109"/>
      <c r="F102" s="109"/>
      <c r="I102" s="35"/>
    </row>
    <row r="103" spans="1:9" x14ac:dyDescent="0.25">
      <c r="A103" s="1"/>
      <c r="C103" s="34"/>
      <c r="D103" s="109"/>
      <c r="E103" s="109"/>
      <c r="F103" s="109"/>
      <c r="I103" s="35"/>
    </row>
    <row r="104" spans="1:9" x14ac:dyDescent="0.25">
      <c r="A104" s="1"/>
      <c r="C104" s="34"/>
      <c r="D104" s="109"/>
      <c r="E104" s="109"/>
      <c r="F104" s="109"/>
      <c r="I104" s="35"/>
    </row>
    <row r="105" spans="1:9" x14ac:dyDescent="0.25">
      <c r="A105" s="1"/>
      <c r="C105" s="34"/>
      <c r="D105" s="109"/>
      <c r="E105" s="109"/>
      <c r="F105" s="109"/>
      <c r="I105" s="35"/>
    </row>
    <row r="106" spans="1:9" x14ac:dyDescent="0.25">
      <c r="A106" s="1"/>
      <c r="C106" s="34"/>
      <c r="D106" s="109"/>
      <c r="E106" s="109"/>
      <c r="F106" s="109"/>
      <c r="I106" s="35"/>
    </row>
    <row r="107" spans="1:9" x14ac:dyDescent="0.25">
      <c r="A107" s="1"/>
      <c r="C107" s="34"/>
      <c r="D107" s="109"/>
      <c r="E107" s="109"/>
      <c r="F107" s="109"/>
      <c r="I107" s="35"/>
    </row>
    <row r="108" spans="1:9" x14ac:dyDescent="0.25">
      <c r="A108" s="1"/>
      <c r="C108" s="34"/>
      <c r="D108" s="109"/>
      <c r="E108" s="109"/>
      <c r="F108" s="109"/>
      <c r="I108" s="35"/>
    </row>
    <row r="109" spans="1:9" x14ac:dyDescent="0.25">
      <c r="A109" s="1"/>
      <c r="C109" s="34"/>
      <c r="D109" s="109"/>
      <c r="E109" s="109"/>
      <c r="F109" s="109"/>
      <c r="I109" s="35"/>
    </row>
    <row r="110" spans="1:9" x14ac:dyDescent="0.25">
      <c r="A110" s="1"/>
      <c r="C110" s="34"/>
      <c r="D110" s="109"/>
      <c r="E110" s="109"/>
      <c r="F110" s="109"/>
      <c r="I110" s="35"/>
    </row>
    <row r="111" spans="1:9" x14ac:dyDescent="0.25">
      <c r="A111" s="1"/>
      <c r="C111" s="34"/>
      <c r="D111" s="109"/>
      <c r="E111" s="109"/>
      <c r="F111" s="109"/>
      <c r="I111" s="35"/>
    </row>
    <row r="112" spans="1:9" x14ac:dyDescent="0.25">
      <c r="A112" s="1"/>
      <c r="C112" s="34"/>
      <c r="D112" s="109"/>
      <c r="E112" s="109"/>
      <c r="F112" s="109"/>
      <c r="I112" s="35"/>
    </row>
    <row r="113" spans="1:26" x14ac:dyDescent="0.25">
      <c r="A113" s="1"/>
      <c r="C113" s="34"/>
      <c r="D113" s="109"/>
      <c r="E113" s="109"/>
      <c r="F113" s="109"/>
      <c r="I113" s="35"/>
    </row>
    <row r="114" spans="1:26" x14ac:dyDescent="0.25">
      <c r="A114" s="1"/>
      <c r="C114" s="34"/>
      <c r="D114" s="109"/>
      <c r="E114" s="109"/>
      <c r="F114" s="109"/>
      <c r="I114" s="35"/>
    </row>
    <row r="115" spans="1:26" x14ac:dyDescent="0.25">
      <c r="A115" s="1"/>
      <c r="C115" s="34"/>
      <c r="D115" s="109"/>
      <c r="E115" s="109"/>
      <c r="F115" s="109"/>
      <c r="I115" s="35"/>
    </row>
    <row r="116" spans="1:26" ht="15.75" thickBot="1" x14ac:dyDescent="0.3">
      <c r="A116" s="23"/>
      <c r="B116" s="24"/>
      <c r="C116" s="24"/>
      <c r="D116" s="24"/>
      <c r="E116" s="24"/>
      <c r="F116" s="24"/>
      <c r="G116" s="24"/>
      <c r="H116" s="36"/>
      <c r="I116" s="37"/>
    </row>
    <row r="120" spans="1:26" x14ac:dyDescent="0.25">
      <c r="B120" s="2" t="s">
        <v>387</v>
      </c>
    </row>
    <row r="121" spans="1:26" ht="30" x14ac:dyDescent="0.25">
      <c r="B121" s="2" t="s">
        <v>381</v>
      </c>
      <c r="C121" s="2">
        <v>25.078152760000002</v>
      </c>
      <c r="D121" s="2">
        <v>37.083432670000001</v>
      </c>
      <c r="E121" s="2">
        <v>41.695637449999992</v>
      </c>
      <c r="F121" s="2">
        <v>42.610095039999997</v>
      </c>
      <c r="G121" s="2">
        <v>32.017385990000001</v>
      </c>
      <c r="H121" s="34">
        <v>11.470394789999999</v>
      </c>
      <c r="I121" s="34">
        <v>0.40400640000000004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4.161024E-2</v>
      </c>
      <c r="Q121" s="2">
        <v>12.559518619999999</v>
      </c>
      <c r="R121" s="2">
        <v>19.75180018</v>
      </c>
      <c r="S121" s="2">
        <v>2.4898406299999998</v>
      </c>
      <c r="T121" s="2">
        <v>1.7710963100000001</v>
      </c>
      <c r="U121" s="2">
        <v>4.5964800000000009E-3</v>
      </c>
      <c r="V121" s="2">
        <v>0.15797375999999999</v>
      </c>
      <c r="W121" s="2">
        <v>0.52714368</v>
      </c>
      <c r="X121" s="2">
        <v>16.115016829999998</v>
      </c>
      <c r="Y121" s="2">
        <v>38.39609059</v>
      </c>
      <c r="Z121" s="2">
        <v>57.564863559999992</v>
      </c>
    </row>
    <row r="122" spans="1:26" ht="30" x14ac:dyDescent="0.25">
      <c r="B122" s="2" t="s">
        <v>382</v>
      </c>
      <c r="C122" s="2">
        <v>138.87214759999998</v>
      </c>
      <c r="D122" s="2">
        <v>98.142817859999994</v>
      </c>
      <c r="E122" s="2">
        <v>70.941912950000003</v>
      </c>
      <c r="F122" s="2">
        <v>65.954619120000004</v>
      </c>
      <c r="G122" s="2">
        <v>69.390657349999998</v>
      </c>
      <c r="H122" s="34">
        <v>111.92103316000001</v>
      </c>
      <c r="I122" s="34">
        <v>177.47541979999997</v>
      </c>
      <c r="J122" s="2">
        <v>209.01217637000002</v>
      </c>
      <c r="K122" s="2">
        <v>199.02410570000001</v>
      </c>
      <c r="L122" s="2">
        <v>198.99075299</v>
      </c>
      <c r="M122" s="2">
        <v>198.97514108999999</v>
      </c>
      <c r="N122" s="2">
        <v>198.98223740999998</v>
      </c>
      <c r="O122" s="2">
        <v>198.93327277999998</v>
      </c>
      <c r="P122" s="2">
        <v>198.88643708000004</v>
      </c>
      <c r="Q122" s="2">
        <v>198.89211414000002</v>
      </c>
      <c r="R122" s="2">
        <v>198.84102062999997</v>
      </c>
      <c r="S122" s="2">
        <v>198.95740026999999</v>
      </c>
      <c r="T122" s="2">
        <v>218.71000753999999</v>
      </c>
      <c r="U122" s="2">
        <v>238.62866867999998</v>
      </c>
      <c r="V122" s="2">
        <v>234.17643737999998</v>
      </c>
      <c r="W122" s="2">
        <v>219.19539583000002</v>
      </c>
      <c r="X122" s="2">
        <v>199.33350525000003</v>
      </c>
      <c r="Y122" s="2">
        <v>198.96307734000001</v>
      </c>
      <c r="Z122" s="2">
        <v>197.97881773</v>
      </c>
    </row>
    <row r="123" spans="1:26" ht="30" x14ac:dyDescent="0.25">
      <c r="B123" s="2" t="s">
        <v>383</v>
      </c>
      <c r="C123" s="2">
        <v>5.1629277499999997</v>
      </c>
      <c r="D123" s="2">
        <v>5.2069249400000004</v>
      </c>
      <c r="E123" s="2">
        <v>1.3096258900000002</v>
      </c>
      <c r="F123" s="2">
        <v>0.66989262999999999</v>
      </c>
      <c r="G123" s="2">
        <v>0.8135931099999999</v>
      </c>
      <c r="H123" s="34">
        <v>12.292955469999999</v>
      </c>
      <c r="I123" s="34">
        <v>7.5401950099999988</v>
      </c>
      <c r="J123" s="2">
        <v>50.841231190000002</v>
      </c>
      <c r="K123" s="2">
        <v>83.887020239999998</v>
      </c>
      <c r="L123" s="2">
        <v>130.86395026</v>
      </c>
      <c r="M123" s="2">
        <v>147.14432804999998</v>
      </c>
      <c r="N123" s="2">
        <v>149.56878583000002</v>
      </c>
      <c r="O123" s="2">
        <v>138.03016921</v>
      </c>
      <c r="P123" s="2">
        <v>121.03341789999999</v>
      </c>
      <c r="Q123" s="2">
        <v>66.624866560000001</v>
      </c>
      <c r="R123" s="2">
        <v>20.954723880000003</v>
      </c>
      <c r="S123" s="2">
        <v>11.512715070000002</v>
      </c>
      <c r="T123" s="2">
        <v>13.716832119999999</v>
      </c>
      <c r="U123" s="2">
        <v>15.95288261</v>
      </c>
      <c r="V123" s="2">
        <v>3.1018015600000002</v>
      </c>
      <c r="W123" s="2">
        <v>22.085167700000003</v>
      </c>
      <c r="X123" s="2">
        <v>9.0265192800000005</v>
      </c>
      <c r="Y123" s="2">
        <v>0.50774171999999995</v>
      </c>
      <c r="Z123" s="2">
        <v>0</v>
      </c>
    </row>
    <row r="124" spans="1:26" ht="30" x14ac:dyDescent="0.25">
      <c r="B124" s="2" t="s">
        <v>384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34">
        <v>3.2256000000000003E-3</v>
      </c>
      <c r="I124" s="34">
        <v>0.21288959999999998</v>
      </c>
      <c r="J124" s="2">
        <v>3.2256E-2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0.45158400999999998</v>
      </c>
      <c r="T124" s="2">
        <v>1.0741248300000001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</row>
    <row r="125" spans="1:26" ht="30" x14ac:dyDescent="0.25">
      <c r="B125" s="2" t="s">
        <v>385</v>
      </c>
      <c r="C125" s="2">
        <v>2.8546559999999999</v>
      </c>
      <c r="D125" s="2">
        <v>0.82521599999999995</v>
      </c>
      <c r="E125" s="2">
        <v>0.28492800000000001</v>
      </c>
      <c r="F125" s="2">
        <v>0.163968</v>
      </c>
      <c r="G125" s="2">
        <v>0.478464</v>
      </c>
      <c r="H125" s="34">
        <v>2.2848000000000002</v>
      </c>
      <c r="I125" s="34">
        <v>1.486464</v>
      </c>
      <c r="J125" s="2">
        <v>22.041599999999999</v>
      </c>
      <c r="K125" s="2">
        <v>101.79456</v>
      </c>
      <c r="L125" s="2">
        <v>216.80601599999997</v>
      </c>
      <c r="M125" s="2">
        <v>282.21580799999998</v>
      </c>
      <c r="N125" s="2">
        <v>300.92697599999997</v>
      </c>
      <c r="O125" s="2">
        <v>275.81836800000002</v>
      </c>
      <c r="P125" s="2">
        <v>217.16083199999997</v>
      </c>
      <c r="Q125" s="2">
        <v>80.981375999999997</v>
      </c>
      <c r="R125" s="2">
        <v>0.99456</v>
      </c>
      <c r="S125" s="2">
        <v>1.0751999999999999E-2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</row>
    <row r="126" spans="1:26" ht="30" x14ac:dyDescent="0.25">
      <c r="B126" s="2" t="s">
        <v>386</v>
      </c>
      <c r="C126" s="2">
        <v>83.016621459999982</v>
      </c>
      <c r="D126" s="2">
        <v>142.60893588000002</v>
      </c>
      <c r="E126" s="2">
        <v>159.87621768</v>
      </c>
      <c r="F126" s="2">
        <v>173.10633852999999</v>
      </c>
      <c r="G126" s="2">
        <v>151.18516109000001</v>
      </c>
      <c r="H126" s="34">
        <v>149.52978318999999</v>
      </c>
      <c r="I126" s="34">
        <v>81.748315529999999</v>
      </c>
      <c r="J126" s="2">
        <v>26.284769089999994</v>
      </c>
      <c r="K126" s="2">
        <v>3.2256E-2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36.321545960000002</v>
      </c>
      <c r="R126" s="2">
        <v>170.70907263000001</v>
      </c>
      <c r="S126" s="2">
        <v>164.76880771</v>
      </c>
      <c r="T126" s="2">
        <v>188.20085618000002</v>
      </c>
      <c r="U126" s="2">
        <v>174.36819324000001</v>
      </c>
      <c r="V126" s="2">
        <v>201.00003688000001</v>
      </c>
      <c r="W126" s="2">
        <v>173.56179325000002</v>
      </c>
      <c r="X126" s="2">
        <v>205.98036324</v>
      </c>
      <c r="Y126" s="2">
        <v>258.65699132999998</v>
      </c>
      <c r="Z126" s="2">
        <v>307.72094743000002</v>
      </c>
    </row>
    <row r="128" spans="1:26" x14ac:dyDescent="0.25">
      <c r="B128" s="2" t="s">
        <v>388</v>
      </c>
    </row>
    <row r="129" spans="2:26" ht="30" x14ac:dyDescent="0.25">
      <c r="B129" s="2" t="s">
        <v>381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34">
        <v>5.3948159999999995E-2</v>
      </c>
      <c r="I129" s="34">
        <v>8.4432498599999999</v>
      </c>
      <c r="J129" s="2">
        <v>11.750054310000001</v>
      </c>
      <c r="K129" s="2">
        <v>9.314645689999999</v>
      </c>
      <c r="L129" s="2">
        <v>9.6603493599999997</v>
      </c>
      <c r="M129" s="2">
        <v>4.9107340400000004</v>
      </c>
      <c r="N129" s="2">
        <v>11.953509029999999</v>
      </c>
      <c r="O129" s="2">
        <v>10.155075759999999</v>
      </c>
      <c r="P129" s="2">
        <v>6.6329625099999996</v>
      </c>
      <c r="Q129" s="2">
        <v>0</v>
      </c>
      <c r="R129" s="2">
        <v>0.12071808000000001</v>
      </c>
      <c r="S129" s="2">
        <v>1.5340147100000001</v>
      </c>
      <c r="T129" s="2">
        <v>3.6796031800000004</v>
      </c>
      <c r="U129" s="2">
        <v>2.8418342199999995</v>
      </c>
      <c r="V129" s="2">
        <v>1.32281855</v>
      </c>
      <c r="W129" s="2">
        <v>4.0456281199999999</v>
      </c>
      <c r="X129" s="2">
        <v>0</v>
      </c>
      <c r="Y129" s="2">
        <v>0</v>
      </c>
      <c r="Z129" s="2">
        <v>0</v>
      </c>
    </row>
    <row r="130" spans="2:26" ht="30" x14ac:dyDescent="0.25">
      <c r="B130" s="2" t="s">
        <v>382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34">
        <v>0</v>
      </c>
      <c r="I130" s="34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</row>
    <row r="131" spans="2:26" ht="30" x14ac:dyDescent="0.25">
      <c r="B131" s="2" t="s">
        <v>383</v>
      </c>
      <c r="C131" s="2">
        <v>4.5547731200000001</v>
      </c>
      <c r="D131" s="2">
        <v>4.0793196700000003</v>
      </c>
      <c r="E131" s="2">
        <v>4.2975315099999998</v>
      </c>
      <c r="F131" s="2">
        <v>8.5173582999999997</v>
      </c>
      <c r="G131" s="2">
        <v>6.9607804699999996</v>
      </c>
      <c r="H131" s="34">
        <v>1.0896399699999999</v>
      </c>
      <c r="I131" s="34">
        <v>3.7780808700000001</v>
      </c>
      <c r="J131" s="2">
        <v>1.4192599999999999E-3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0.56557671999999992</v>
      </c>
      <c r="T131" s="2">
        <v>0.58473677999999996</v>
      </c>
      <c r="U131" s="2">
        <v>0</v>
      </c>
      <c r="V131" s="2">
        <v>1.4011684199999999</v>
      </c>
      <c r="W131" s="2">
        <v>0</v>
      </c>
      <c r="X131" s="2">
        <v>2.1700547199999995</v>
      </c>
      <c r="Y131" s="2">
        <v>11.88065926</v>
      </c>
      <c r="Z131" s="2">
        <v>37.635334129999997</v>
      </c>
    </row>
    <row r="132" spans="2:26" ht="30" x14ac:dyDescent="0.25">
      <c r="B132" s="2" t="s">
        <v>384</v>
      </c>
      <c r="C132" s="2">
        <v>59.180084999999998</v>
      </c>
      <c r="D132" s="2">
        <v>83.243061710000006</v>
      </c>
      <c r="E132" s="2">
        <v>94.374607650000002</v>
      </c>
      <c r="F132" s="2">
        <v>94.390735660000004</v>
      </c>
      <c r="G132" s="2">
        <v>81.839925679999993</v>
      </c>
      <c r="H132" s="34">
        <v>32.317287380000003</v>
      </c>
      <c r="I132" s="34">
        <v>13.4023684</v>
      </c>
      <c r="J132" s="2">
        <v>11.447654750000002</v>
      </c>
      <c r="K132" s="2">
        <v>26.004787990000001</v>
      </c>
      <c r="L132" s="2">
        <v>24.659712739999996</v>
      </c>
      <c r="M132" s="2">
        <v>38.865255579999996</v>
      </c>
      <c r="N132" s="2">
        <v>68.731086879999992</v>
      </c>
      <c r="O132" s="2">
        <v>80.723868040000013</v>
      </c>
      <c r="P132" s="2">
        <v>81.146421649999979</v>
      </c>
      <c r="Q132" s="2">
        <v>62.831464300000007</v>
      </c>
      <c r="R132" s="2">
        <v>53.783656029999996</v>
      </c>
      <c r="S132" s="2">
        <v>5.5125505799999992</v>
      </c>
      <c r="T132" s="2">
        <v>4.3352065299999998</v>
      </c>
      <c r="U132" s="2">
        <v>33.959117829999997</v>
      </c>
      <c r="V132" s="2">
        <v>35.63320427</v>
      </c>
      <c r="W132" s="2">
        <v>31.910861769999997</v>
      </c>
      <c r="X132" s="2">
        <v>48.467867079999998</v>
      </c>
      <c r="Y132" s="2">
        <v>56.135118499999997</v>
      </c>
      <c r="Z132" s="2">
        <v>83.659164139999987</v>
      </c>
    </row>
    <row r="133" spans="2:26" ht="30" x14ac:dyDescent="0.25">
      <c r="B133" s="2" t="s">
        <v>385</v>
      </c>
      <c r="C133" s="2">
        <v>24.979583999999999</v>
      </c>
      <c r="D133" s="2">
        <v>23.657088000000002</v>
      </c>
      <c r="E133" s="2">
        <v>27.906815999999999</v>
      </c>
      <c r="F133" s="2">
        <v>34.288128</v>
      </c>
      <c r="G133" s="2">
        <v>29.385216</v>
      </c>
      <c r="H133" s="34">
        <v>13.281407999999999</v>
      </c>
      <c r="I133" s="34">
        <v>20.055168000000002</v>
      </c>
      <c r="J133" s="2">
        <v>8.9268479999999997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48.069503999999995</v>
      </c>
      <c r="S133" s="2">
        <v>73.428095999999996</v>
      </c>
      <c r="T133" s="2">
        <v>109.93651200000001</v>
      </c>
      <c r="U133" s="2">
        <v>102.302592</v>
      </c>
      <c r="V133" s="2">
        <v>125.34144000000001</v>
      </c>
      <c r="W133" s="2">
        <v>83.682816000000003</v>
      </c>
      <c r="X133" s="2">
        <v>91.776383999999993</v>
      </c>
      <c r="Y133" s="2">
        <v>125.54304</v>
      </c>
      <c r="Z133" s="2">
        <v>159.81504000000001</v>
      </c>
    </row>
    <row r="134" spans="2:26" ht="30" x14ac:dyDescent="0.25">
      <c r="B134" s="2" t="s">
        <v>386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34">
        <v>0</v>
      </c>
      <c r="I134" s="34">
        <v>2.58048E-3</v>
      </c>
      <c r="J134" s="2">
        <v>8.7800831300000013</v>
      </c>
      <c r="K134" s="2">
        <v>83.879792010000003</v>
      </c>
      <c r="L134" s="2">
        <v>157.86989449000001</v>
      </c>
      <c r="M134" s="2">
        <v>215.49201244999998</v>
      </c>
      <c r="N134" s="2">
        <v>285.44882471999995</v>
      </c>
      <c r="O134" s="2">
        <v>244.64885573999999</v>
      </c>
      <c r="P134" s="2">
        <v>179.81042552</v>
      </c>
      <c r="Q134" s="2">
        <v>2.77530622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</row>
    <row r="137" spans="2:26" x14ac:dyDescent="0.25">
      <c r="B137" s="2" t="s">
        <v>389</v>
      </c>
    </row>
    <row r="138" spans="2:26" ht="30" x14ac:dyDescent="0.25">
      <c r="B138" s="2" t="s">
        <v>381</v>
      </c>
      <c r="C138" s="2">
        <f t="shared" ref="C138:Z138" si="0">C121-C129</f>
        <v>25.078152760000002</v>
      </c>
      <c r="D138" s="2">
        <f t="shared" si="0"/>
        <v>37.083432670000001</v>
      </c>
      <c r="E138" s="2">
        <f t="shared" si="0"/>
        <v>41.695637449999992</v>
      </c>
      <c r="F138" s="2">
        <f t="shared" si="0"/>
        <v>42.610095039999997</v>
      </c>
      <c r="G138" s="2">
        <f t="shared" si="0"/>
        <v>32.017385990000001</v>
      </c>
      <c r="H138" s="2">
        <f t="shared" si="0"/>
        <v>11.416446629999999</v>
      </c>
      <c r="I138" s="2">
        <f t="shared" si="0"/>
        <v>-8.0392434599999998</v>
      </c>
      <c r="J138" s="2">
        <f t="shared" si="0"/>
        <v>-11.750054310000001</v>
      </c>
      <c r="K138" s="2">
        <f t="shared" si="0"/>
        <v>-9.314645689999999</v>
      </c>
      <c r="L138" s="2">
        <f t="shared" si="0"/>
        <v>-9.6603493599999997</v>
      </c>
      <c r="M138" s="2">
        <f t="shared" si="0"/>
        <v>-4.9107340400000004</v>
      </c>
      <c r="N138" s="2">
        <f t="shared" si="0"/>
        <v>-11.953509029999999</v>
      </c>
      <c r="O138" s="2">
        <f t="shared" si="0"/>
        <v>-10.155075759999999</v>
      </c>
      <c r="P138" s="2">
        <f t="shared" si="0"/>
        <v>-6.5913522699999998</v>
      </c>
      <c r="Q138" s="2">
        <f t="shared" si="0"/>
        <v>12.559518619999999</v>
      </c>
      <c r="R138" s="2">
        <f t="shared" si="0"/>
        <v>19.6310821</v>
      </c>
      <c r="S138" s="2">
        <f t="shared" si="0"/>
        <v>0.95582591999999966</v>
      </c>
      <c r="T138" s="2">
        <f t="shared" si="0"/>
        <v>-1.9085068700000003</v>
      </c>
      <c r="U138" s="2">
        <f t="shared" si="0"/>
        <v>-2.8372377399999995</v>
      </c>
      <c r="V138" s="2">
        <f t="shared" si="0"/>
        <v>-1.1648447900000001</v>
      </c>
      <c r="W138" s="2">
        <f t="shared" si="0"/>
        <v>-3.5184844399999999</v>
      </c>
      <c r="X138" s="2">
        <f t="shared" si="0"/>
        <v>16.115016829999998</v>
      </c>
      <c r="Y138" s="2">
        <f t="shared" si="0"/>
        <v>38.39609059</v>
      </c>
      <c r="Z138" s="2">
        <f t="shared" si="0"/>
        <v>57.564863559999992</v>
      </c>
    </row>
    <row r="139" spans="2:26" ht="30" x14ac:dyDescent="0.25">
      <c r="B139" s="2" t="s">
        <v>382</v>
      </c>
      <c r="C139" s="2">
        <f t="shared" ref="C139:Z139" si="1">C122-C130</f>
        <v>138.87214759999998</v>
      </c>
      <c r="D139" s="2">
        <f t="shared" si="1"/>
        <v>98.142817859999994</v>
      </c>
      <c r="E139" s="2">
        <f t="shared" si="1"/>
        <v>70.941912950000003</v>
      </c>
      <c r="F139" s="2">
        <f t="shared" si="1"/>
        <v>65.954619120000004</v>
      </c>
      <c r="G139" s="2">
        <f t="shared" si="1"/>
        <v>69.390657349999998</v>
      </c>
      <c r="H139" s="2">
        <f t="shared" si="1"/>
        <v>111.92103316000001</v>
      </c>
      <c r="I139" s="2">
        <f t="shared" si="1"/>
        <v>177.47541979999997</v>
      </c>
      <c r="J139" s="2">
        <f t="shared" si="1"/>
        <v>209.01217637000002</v>
      </c>
      <c r="K139" s="2">
        <f t="shared" si="1"/>
        <v>199.02410570000001</v>
      </c>
      <c r="L139" s="2">
        <f t="shared" si="1"/>
        <v>198.99075299</v>
      </c>
      <c r="M139" s="2">
        <f t="shared" si="1"/>
        <v>198.97514108999999</v>
      </c>
      <c r="N139" s="2">
        <f t="shared" si="1"/>
        <v>198.98223740999998</v>
      </c>
      <c r="O139" s="2">
        <f t="shared" si="1"/>
        <v>198.93327277999998</v>
      </c>
      <c r="P139" s="2">
        <f t="shared" si="1"/>
        <v>198.88643708000004</v>
      </c>
      <c r="Q139" s="2">
        <f t="shared" si="1"/>
        <v>198.89211414000002</v>
      </c>
      <c r="R139" s="2">
        <f t="shared" si="1"/>
        <v>198.84102062999997</v>
      </c>
      <c r="S139" s="2">
        <f t="shared" si="1"/>
        <v>198.95740026999999</v>
      </c>
      <c r="T139" s="2">
        <f t="shared" si="1"/>
        <v>218.71000753999999</v>
      </c>
      <c r="U139" s="2">
        <f t="shared" si="1"/>
        <v>238.62866867999998</v>
      </c>
      <c r="V139" s="2">
        <f t="shared" si="1"/>
        <v>234.17643737999998</v>
      </c>
      <c r="W139" s="2">
        <f t="shared" si="1"/>
        <v>219.19539583000002</v>
      </c>
      <c r="X139" s="2">
        <f t="shared" si="1"/>
        <v>199.33350525000003</v>
      </c>
      <c r="Y139" s="2">
        <f t="shared" si="1"/>
        <v>198.96307734000001</v>
      </c>
      <c r="Z139" s="2">
        <f t="shared" si="1"/>
        <v>197.97881773</v>
      </c>
    </row>
    <row r="140" spans="2:26" ht="30" x14ac:dyDescent="0.25">
      <c r="B140" s="2" t="s">
        <v>383</v>
      </c>
      <c r="C140" s="2">
        <f t="shared" ref="C140:Z140" si="2">C123-C131</f>
        <v>0.60815462999999959</v>
      </c>
      <c r="D140" s="2">
        <f t="shared" si="2"/>
        <v>1.1276052700000001</v>
      </c>
      <c r="E140" s="2">
        <f t="shared" si="2"/>
        <v>-2.9879056199999994</v>
      </c>
      <c r="F140" s="2">
        <f t="shared" si="2"/>
        <v>-7.8474656700000001</v>
      </c>
      <c r="G140" s="2">
        <f t="shared" si="2"/>
        <v>-6.1471873599999993</v>
      </c>
      <c r="H140" s="2">
        <f t="shared" si="2"/>
        <v>11.203315499999999</v>
      </c>
      <c r="I140" s="2">
        <f t="shared" si="2"/>
        <v>3.7621141399999987</v>
      </c>
      <c r="J140" s="2">
        <f t="shared" si="2"/>
        <v>50.839811930000003</v>
      </c>
      <c r="K140" s="2">
        <f t="shared" si="2"/>
        <v>83.887020239999998</v>
      </c>
      <c r="L140" s="2">
        <f t="shared" si="2"/>
        <v>130.86395026</v>
      </c>
      <c r="M140" s="2">
        <f t="shared" si="2"/>
        <v>147.14432804999998</v>
      </c>
      <c r="N140" s="2">
        <f t="shared" si="2"/>
        <v>149.56878583000002</v>
      </c>
      <c r="O140" s="2">
        <f t="shared" si="2"/>
        <v>138.03016921</v>
      </c>
      <c r="P140" s="2">
        <f t="shared" si="2"/>
        <v>121.03341789999999</v>
      </c>
      <c r="Q140" s="2">
        <f t="shared" si="2"/>
        <v>66.624866560000001</v>
      </c>
      <c r="R140" s="2">
        <f t="shared" si="2"/>
        <v>20.954723880000003</v>
      </c>
      <c r="S140" s="2">
        <f t="shared" si="2"/>
        <v>10.947138350000003</v>
      </c>
      <c r="T140" s="2">
        <f t="shared" si="2"/>
        <v>13.132095339999999</v>
      </c>
      <c r="U140" s="2">
        <f t="shared" si="2"/>
        <v>15.95288261</v>
      </c>
      <c r="V140" s="2">
        <f t="shared" si="2"/>
        <v>1.7006331400000003</v>
      </c>
      <c r="W140" s="2">
        <f t="shared" si="2"/>
        <v>22.085167700000003</v>
      </c>
      <c r="X140" s="2">
        <f t="shared" si="2"/>
        <v>6.8564645600000009</v>
      </c>
      <c r="Y140" s="2">
        <f t="shared" si="2"/>
        <v>-11.37291754</v>
      </c>
      <c r="Z140" s="2">
        <f t="shared" si="2"/>
        <v>-37.635334129999997</v>
      </c>
    </row>
    <row r="141" spans="2:26" ht="30" x14ac:dyDescent="0.25">
      <c r="B141" s="2" t="s">
        <v>384</v>
      </c>
      <c r="C141" s="2">
        <f t="shared" ref="C141:Z141" si="3">C124-C132</f>
        <v>-59.180084999999998</v>
      </c>
      <c r="D141" s="2">
        <f t="shared" si="3"/>
        <v>-83.243061710000006</v>
      </c>
      <c r="E141" s="2">
        <f t="shared" si="3"/>
        <v>-94.374607650000002</v>
      </c>
      <c r="F141" s="2">
        <f t="shared" si="3"/>
        <v>-94.390735660000004</v>
      </c>
      <c r="G141" s="2">
        <f t="shared" si="3"/>
        <v>-81.839925679999993</v>
      </c>
      <c r="H141" s="2">
        <f t="shared" si="3"/>
        <v>-32.314061780000003</v>
      </c>
      <c r="I141" s="2">
        <f t="shared" si="3"/>
        <v>-13.1894788</v>
      </c>
      <c r="J141" s="2">
        <f t="shared" si="3"/>
        <v>-11.415398750000001</v>
      </c>
      <c r="K141" s="2">
        <f t="shared" si="3"/>
        <v>-26.004787990000001</v>
      </c>
      <c r="L141" s="2">
        <f t="shared" si="3"/>
        <v>-24.659712739999996</v>
      </c>
      <c r="M141" s="2">
        <f t="shared" si="3"/>
        <v>-38.865255579999996</v>
      </c>
      <c r="N141" s="2">
        <f t="shared" si="3"/>
        <v>-68.731086879999992</v>
      </c>
      <c r="O141" s="2">
        <f t="shared" si="3"/>
        <v>-80.723868040000013</v>
      </c>
      <c r="P141" s="2">
        <f t="shared" si="3"/>
        <v>-81.146421649999979</v>
      </c>
      <c r="Q141" s="2">
        <f t="shared" si="3"/>
        <v>-62.831464300000007</v>
      </c>
      <c r="R141" s="2">
        <f t="shared" si="3"/>
        <v>-53.783656029999996</v>
      </c>
      <c r="S141" s="2">
        <f t="shared" si="3"/>
        <v>-5.0609665699999988</v>
      </c>
      <c r="T141" s="2">
        <f t="shared" si="3"/>
        <v>-3.2610816999999996</v>
      </c>
      <c r="U141" s="2">
        <f t="shared" si="3"/>
        <v>-33.959117829999997</v>
      </c>
      <c r="V141" s="2">
        <f t="shared" si="3"/>
        <v>-35.63320427</v>
      </c>
      <c r="W141" s="2">
        <f t="shared" si="3"/>
        <v>-31.910861769999997</v>
      </c>
      <c r="X141" s="2">
        <f t="shared" si="3"/>
        <v>-48.467867079999998</v>
      </c>
      <c r="Y141" s="2">
        <f t="shared" si="3"/>
        <v>-56.135118499999997</v>
      </c>
      <c r="Z141" s="2">
        <f t="shared" si="3"/>
        <v>-83.659164139999987</v>
      </c>
    </row>
    <row r="142" spans="2:26" ht="30" x14ac:dyDescent="0.25">
      <c r="B142" s="2" t="s">
        <v>385</v>
      </c>
      <c r="C142" s="2">
        <f t="shared" ref="C142:Z142" si="4">C125-C133</f>
        <v>-22.124928000000001</v>
      </c>
      <c r="D142" s="2">
        <f t="shared" si="4"/>
        <v>-22.831872000000001</v>
      </c>
      <c r="E142" s="2">
        <f t="shared" si="4"/>
        <v>-27.621887999999998</v>
      </c>
      <c r="F142" s="2">
        <f t="shared" si="4"/>
        <v>-34.124160000000003</v>
      </c>
      <c r="G142" s="2">
        <f t="shared" si="4"/>
        <v>-28.906752000000001</v>
      </c>
      <c r="H142" s="2">
        <f t="shared" si="4"/>
        <v>-10.996607999999998</v>
      </c>
      <c r="I142" s="2">
        <f t="shared" si="4"/>
        <v>-18.568704</v>
      </c>
      <c r="J142" s="2">
        <f t="shared" si="4"/>
        <v>13.114751999999999</v>
      </c>
      <c r="K142" s="2">
        <f t="shared" si="4"/>
        <v>101.79456</v>
      </c>
      <c r="L142" s="2">
        <f t="shared" si="4"/>
        <v>216.80601599999997</v>
      </c>
      <c r="M142" s="2">
        <f t="shared" si="4"/>
        <v>282.21580799999998</v>
      </c>
      <c r="N142" s="2">
        <f t="shared" si="4"/>
        <v>300.92697599999997</v>
      </c>
      <c r="O142" s="2">
        <f t="shared" si="4"/>
        <v>275.81836800000002</v>
      </c>
      <c r="P142" s="2">
        <f t="shared" si="4"/>
        <v>217.16083199999997</v>
      </c>
      <c r="Q142" s="2">
        <f t="shared" si="4"/>
        <v>80.981375999999997</v>
      </c>
      <c r="R142" s="2">
        <f t="shared" si="4"/>
        <v>-47.074943999999995</v>
      </c>
      <c r="S142" s="2">
        <f t="shared" si="4"/>
        <v>-73.417344</v>
      </c>
      <c r="T142" s="2">
        <f t="shared" si="4"/>
        <v>-109.93651200000001</v>
      </c>
      <c r="U142" s="2">
        <f t="shared" si="4"/>
        <v>-102.302592</v>
      </c>
      <c r="V142" s="2">
        <f t="shared" si="4"/>
        <v>-125.34144000000001</v>
      </c>
      <c r="W142" s="2">
        <f t="shared" si="4"/>
        <v>-83.682816000000003</v>
      </c>
      <c r="X142" s="2">
        <f t="shared" si="4"/>
        <v>-91.776383999999993</v>
      </c>
      <c r="Y142" s="2">
        <f t="shared" si="4"/>
        <v>-125.54304</v>
      </c>
      <c r="Z142" s="2">
        <f t="shared" si="4"/>
        <v>-159.81504000000001</v>
      </c>
    </row>
    <row r="143" spans="2:26" ht="30" x14ac:dyDescent="0.25">
      <c r="B143" s="2" t="s">
        <v>386</v>
      </c>
      <c r="C143" s="2">
        <f t="shared" ref="C143:Z143" si="5">C126-C134</f>
        <v>83.016621459999982</v>
      </c>
      <c r="D143" s="2">
        <f t="shared" si="5"/>
        <v>142.60893588000002</v>
      </c>
      <c r="E143" s="2">
        <f t="shared" si="5"/>
        <v>159.87621768</v>
      </c>
      <c r="F143" s="2">
        <f t="shared" si="5"/>
        <v>173.10633852999999</v>
      </c>
      <c r="G143" s="2">
        <f t="shared" si="5"/>
        <v>151.18516109000001</v>
      </c>
      <c r="H143" s="2">
        <f t="shared" si="5"/>
        <v>149.52978318999999</v>
      </c>
      <c r="I143" s="2">
        <f t="shared" si="5"/>
        <v>81.745735049999993</v>
      </c>
      <c r="J143" s="2">
        <f t="shared" si="5"/>
        <v>17.504685959999993</v>
      </c>
      <c r="K143" s="2">
        <f t="shared" si="5"/>
        <v>-83.847536009999999</v>
      </c>
      <c r="L143" s="2">
        <f t="shared" si="5"/>
        <v>-157.86989449000001</v>
      </c>
      <c r="M143" s="2">
        <f t="shared" si="5"/>
        <v>-215.49201244999998</v>
      </c>
      <c r="N143" s="2">
        <f t="shared" si="5"/>
        <v>-285.44882471999995</v>
      </c>
      <c r="O143" s="2">
        <f t="shared" si="5"/>
        <v>-244.64885573999999</v>
      </c>
      <c r="P143" s="2">
        <f t="shared" si="5"/>
        <v>-179.81042552</v>
      </c>
      <c r="Q143" s="2">
        <f t="shared" si="5"/>
        <v>33.546239740000004</v>
      </c>
      <c r="R143" s="2">
        <f t="shared" si="5"/>
        <v>170.70907263000001</v>
      </c>
      <c r="S143" s="2">
        <f t="shared" si="5"/>
        <v>164.76880771</v>
      </c>
      <c r="T143" s="2">
        <f t="shared" si="5"/>
        <v>188.20085618000002</v>
      </c>
      <c r="U143" s="2">
        <f t="shared" si="5"/>
        <v>174.36819324000001</v>
      </c>
      <c r="V143" s="2">
        <f t="shared" si="5"/>
        <v>201.00003688000001</v>
      </c>
      <c r="W143" s="2">
        <f t="shared" si="5"/>
        <v>173.56179325000002</v>
      </c>
      <c r="X143" s="2">
        <f t="shared" si="5"/>
        <v>205.98036324</v>
      </c>
      <c r="Y143" s="2">
        <f t="shared" si="5"/>
        <v>258.65699132999998</v>
      </c>
      <c r="Z143" s="2">
        <f t="shared" si="5"/>
        <v>307.72094743000002</v>
      </c>
    </row>
    <row r="148" spans="2:10" x14ac:dyDescent="0.25">
      <c r="B148" s="123"/>
      <c r="C148" s="5" t="s">
        <v>372</v>
      </c>
      <c r="D148" s="5" t="s">
        <v>373</v>
      </c>
      <c r="E148" s="5" t="s">
        <v>374</v>
      </c>
      <c r="F148" s="5" t="s">
        <v>375</v>
      </c>
      <c r="G148" s="5" t="s">
        <v>376</v>
      </c>
      <c r="H148" s="5" t="s">
        <v>377</v>
      </c>
      <c r="I148" s="5" t="s">
        <v>378</v>
      </c>
      <c r="J148" s="124" t="s">
        <v>379</v>
      </c>
    </row>
    <row r="149" spans="2:10" x14ac:dyDescent="0.25">
      <c r="B149" s="123">
        <v>0</v>
      </c>
      <c r="C149" s="117">
        <v>0</v>
      </c>
      <c r="D149" s="117">
        <v>99.825834909999998</v>
      </c>
      <c r="E149" s="117">
        <v>0</v>
      </c>
      <c r="F149" s="117">
        <v>48.976912759999998</v>
      </c>
      <c r="G149" s="117">
        <v>1.46077751</v>
      </c>
      <c r="H149" s="117">
        <v>95.107721720000015</v>
      </c>
      <c r="I149" s="146">
        <v>0</v>
      </c>
      <c r="J149" s="147">
        <v>0</v>
      </c>
    </row>
    <row r="150" spans="2:10" x14ac:dyDescent="0.25">
      <c r="B150" s="123">
        <v>0</v>
      </c>
      <c r="C150" s="117">
        <v>0</v>
      </c>
      <c r="D150" s="117">
        <v>52.509461190000003</v>
      </c>
      <c r="E150" s="117">
        <v>0</v>
      </c>
      <c r="F150" s="117">
        <v>0</v>
      </c>
      <c r="G150" s="117">
        <v>0</v>
      </c>
      <c r="H150" s="117">
        <v>95.058047479999999</v>
      </c>
      <c r="I150" s="146">
        <v>0</v>
      </c>
      <c r="J150" s="147">
        <v>0</v>
      </c>
    </row>
    <row r="151" spans="2:10" x14ac:dyDescent="0.25">
      <c r="B151" s="123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95.056628219999979</v>
      </c>
      <c r="I151" s="146">
        <v>0</v>
      </c>
      <c r="J151" s="147">
        <v>0</v>
      </c>
    </row>
    <row r="152" spans="2:10" x14ac:dyDescent="0.25">
      <c r="B152" s="123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95.05166079</v>
      </c>
      <c r="I152" s="146">
        <v>0</v>
      </c>
      <c r="J152" s="147">
        <v>0</v>
      </c>
    </row>
    <row r="153" spans="2:10" x14ac:dyDescent="0.25">
      <c r="B153" s="123">
        <v>0</v>
      </c>
      <c r="C153" s="117">
        <v>0</v>
      </c>
      <c r="D153" s="117">
        <v>0.22873806999999999</v>
      </c>
      <c r="E153" s="117">
        <v>0</v>
      </c>
      <c r="F153" s="117">
        <v>0</v>
      </c>
      <c r="G153" s="117">
        <v>0</v>
      </c>
      <c r="H153" s="117">
        <v>95.050596339999998</v>
      </c>
      <c r="I153" s="146">
        <v>0</v>
      </c>
      <c r="J153" s="147">
        <v>0</v>
      </c>
    </row>
    <row r="154" spans="2:10" x14ac:dyDescent="0.25">
      <c r="B154" s="123">
        <v>0</v>
      </c>
      <c r="C154" s="117">
        <v>84.764367419999999</v>
      </c>
      <c r="D154" s="117">
        <v>8.5818171000000003</v>
      </c>
      <c r="E154" s="117">
        <v>0</v>
      </c>
      <c r="F154" s="117">
        <v>1.25865074</v>
      </c>
      <c r="G154" s="117">
        <v>0</v>
      </c>
      <c r="H154" s="117">
        <v>97.692556359999998</v>
      </c>
      <c r="I154" s="146">
        <v>0</v>
      </c>
      <c r="J154" s="147">
        <v>0</v>
      </c>
    </row>
    <row r="155" spans="2:10" x14ac:dyDescent="0.25">
      <c r="B155" s="123">
        <v>0</v>
      </c>
      <c r="C155" s="117">
        <v>99.648663429999999</v>
      </c>
      <c r="D155" s="117">
        <v>99.912883109999996</v>
      </c>
      <c r="E155" s="117">
        <v>0</v>
      </c>
      <c r="F155" s="117">
        <v>98.755236670000016</v>
      </c>
      <c r="G155" s="117">
        <v>0</v>
      </c>
      <c r="H155" s="117">
        <v>107.51279905</v>
      </c>
      <c r="I155" s="146">
        <v>0.48077568999999998</v>
      </c>
      <c r="J155" s="147">
        <v>0.78591745999999996</v>
      </c>
    </row>
    <row r="156" spans="2:10" x14ac:dyDescent="0.25">
      <c r="B156" s="123">
        <v>0</v>
      </c>
      <c r="C156" s="117">
        <v>99.632814989999986</v>
      </c>
      <c r="D156" s="117">
        <v>109.95488646</v>
      </c>
      <c r="E156" s="117">
        <v>53.269950209999998</v>
      </c>
      <c r="F156" s="117">
        <v>99.313953650000002</v>
      </c>
      <c r="G156" s="117">
        <v>0</v>
      </c>
      <c r="H156" s="117">
        <v>111.87029445999998</v>
      </c>
      <c r="I156" s="146">
        <v>140.76260730999999</v>
      </c>
      <c r="J156" s="147">
        <v>137.27405628999998</v>
      </c>
    </row>
    <row r="157" spans="2:10" x14ac:dyDescent="0.25">
      <c r="B157" s="123">
        <v>0</v>
      </c>
      <c r="C157" s="117">
        <v>99.674919829999993</v>
      </c>
      <c r="D157" s="117">
        <v>99.941268390000005</v>
      </c>
      <c r="E157" s="117">
        <v>99.635653529999999</v>
      </c>
      <c r="F157" s="117">
        <v>99.330038639999998</v>
      </c>
      <c r="G157" s="117">
        <v>0</v>
      </c>
      <c r="H157" s="117">
        <v>107.51421832</v>
      </c>
      <c r="I157" s="146">
        <v>143.87966594999997</v>
      </c>
      <c r="J157" s="147">
        <v>143.52059213000001</v>
      </c>
    </row>
    <row r="158" spans="2:10" x14ac:dyDescent="0.25">
      <c r="B158" s="123">
        <v>0</v>
      </c>
      <c r="C158" s="117">
        <v>99.673027480000016</v>
      </c>
      <c r="D158" s="117">
        <v>99.862499230000012</v>
      </c>
      <c r="E158" s="117">
        <v>99.726013329999986</v>
      </c>
      <c r="F158" s="117">
        <v>99.385153390000013</v>
      </c>
      <c r="G158" s="117">
        <v>0</v>
      </c>
      <c r="H158" s="117">
        <v>115.50715855999999</v>
      </c>
      <c r="I158" s="146">
        <v>135.02416797999999</v>
      </c>
      <c r="J158" s="147">
        <v>133.76563558999999</v>
      </c>
    </row>
    <row r="159" spans="2:10" x14ac:dyDescent="0.25">
      <c r="B159" s="123">
        <v>0</v>
      </c>
      <c r="C159" s="117">
        <v>99.699756949999994</v>
      </c>
      <c r="D159" s="117">
        <v>99.880713119999996</v>
      </c>
      <c r="E159" s="117">
        <v>0.68219295999999996</v>
      </c>
      <c r="F159" s="117">
        <v>99.34872562000001</v>
      </c>
      <c r="G159" s="117">
        <v>0</v>
      </c>
      <c r="H159" s="117">
        <v>92.227680169999999</v>
      </c>
      <c r="I159" s="146">
        <v>141.72841647999999</v>
      </c>
      <c r="J159" s="147">
        <v>138.63548532000002</v>
      </c>
    </row>
    <row r="160" spans="2:10" x14ac:dyDescent="0.25">
      <c r="B160" s="123">
        <v>0</v>
      </c>
      <c r="C160" s="117">
        <v>99.657888650000004</v>
      </c>
      <c r="D160" s="117">
        <v>99.895142309999997</v>
      </c>
      <c r="E160" s="117">
        <v>0</v>
      </c>
      <c r="F160" s="117">
        <v>99.336661869999986</v>
      </c>
      <c r="G160" s="117">
        <v>0</v>
      </c>
      <c r="H160" s="117">
        <v>93.849544160000008</v>
      </c>
      <c r="I160" s="146">
        <v>104.73033189</v>
      </c>
      <c r="J160" s="147">
        <v>97.062048299999987</v>
      </c>
    </row>
    <row r="161" spans="2:27" x14ac:dyDescent="0.25">
      <c r="B161" s="123">
        <v>0</v>
      </c>
      <c r="C161" s="117">
        <v>99.707562909999993</v>
      </c>
      <c r="D161" s="117">
        <v>99.853274020000015</v>
      </c>
      <c r="E161" s="117">
        <v>0</v>
      </c>
      <c r="F161" s="117">
        <v>99.332167540000015</v>
      </c>
      <c r="G161" s="117">
        <v>0</v>
      </c>
      <c r="H161" s="117">
        <v>99.340676710000011</v>
      </c>
      <c r="I161" s="146">
        <v>95.404347909999998</v>
      </c>
      <c r="J161" s="147">
        <v>89.132974930000003</v>
      </c>
    </row>
    <row r="162" spans="2:27" x14ac:dyDescent="0.25">
      <c r="B162" s="123">
        <v>0</v>
      </c>
      <c r="C162" s="117">
        <v>99.659781010000003</v>
      </c>
      <c r="D162" s="117">
        <v>99.849489309999996</v>
      </c>
      <c r="E162" s="117">
        <v>0</v>
      </c>
      <c r="F162" s="117">
        <v>99.305911159999994</v>
      </c>
      <c r="G162" s="117">
        <v>1.2383078700000001</v>
      </c>
      <c r="H162" s="117">
        <v>102.36016094999999</v>
      </c>
      <c r="I162" s="146">
        <v>121.01141930999998</v>
      </c>
      <c r="J162" s="147">
        <v>99.011052640000003</v>
      </c>
    </row>
    <row r="163" spans="2:27" x14ac:dyDescent="0.25">
      <c r="B163" s="123">
        <v>0</v>
      </c>
      <c r="C163" s="117">
        <v>99.696918420000003</v>
      </c>
      <c r="D163" s="117">
        <v>99.855876009999989</v>
      </c>
      <c r="E163" s="117">
        <v>0</v>
      </c>
      <c r="F163" s="117">
        <v>99.315609449999997</v>
      </c>
      <c r="G163" s="117">
        <v>89.251483490000012</v>
      </c>
      <c r="H163" s="117">
        <v>98.271261270000011</v>
      </c>
      <c r="I163" s="146">
        <v>90.713680260000004</v>
      </c>
      <c r="J163" s="147">
        <v>90.741710720000015</v>
      </c>
    </row>
    <row r="164" spans="2:27" x14ac:dyDescent="0.25">
      <c r="B164" s="123">
        <v>0</v>
      </c>
      <c r="C164" s="117">
        <v>99.710637970000008</v>
      </c>
      <c r="D164" s="117">
        <v>99.820867499999991</v>
      </c>
      <c r="E164" s="117">
        <v>2.4945932499999999</v>
      </c>
      <c r="F164" s="117">
        <v>99.281310570000002</v>
      </c>
      <c r="G164" s="117">
        <v>94.211101659999983</v>
      </c>
      <c r="H164" s="117">
        <v>101.66507639</v>
      </c>
      <c r="I164" s="146">
        <v>103.16772219999999</v>
      </c>
      <c r="J164" s="147">
        <v>94.096850910000001</v>
      </c>
    </row>
    <row r="165" spans="2:27" x14ac:dyDescent="0.25">
      <c r="B165" s="123">
        <v>0</v>
      </c>
      <c r="C165" s="117">
        <v>99.695026069999997</v>
      </c>
      <c r="D165" s="117">
        <v>99.855166370000006</v>
      </c>
      <c r="E165" s="117">
        <v>89.582769130000003</v>
      </c>
      <c r="F165" s="117">
        <v>99.339736940000009</v>
      </c>
      <c r="G165" s="117">
        <v>99.245231220000008</v>
      </c>
      <c r="H165" s="117">
        <v>97.695040060000011</v>
      </c>
      <c r="I165" s="146">
        <v>97.319289900000001</v>
      </c>
      <c r="J165" s="147">
        <v>99.01211708999999</v>
      </c>
    </row>
    <row r="166" spans="2:27" x14ac:dyDescent="0.25">
      <c r="B166" s="123">
        <v>0</v>
      </c>
      <c r="C166" s="117">
        <v>109.71124612000001</v>
      </c>
      <c r="D166" s="117">
        <v>109.80515409</v>
      </c>
      <c r="E166" s="117">
        <v>99.573915530000008</v>
      </c>
      <c r="F166" s="117">
        <v>109.13880958999999</v>
      </c>
      <c r="G166" s="117">
        <v>138.66493505</v>
      </c>
      <c r="H166" s="117">
        <v>121.7536944</v>
      </c>
      <c r="I166" s="146">
        <v>136.77021755999999</v>
      </c>
      <c r="J166" s="147">
        <v>138.31366719999997</v>
      </c>
    </row>
    <row r="167" spans="2:27" x14ac:dyDescent="0.25">
      <c r="B167" s="123">
        <v>0</v>
      </c>
      <c r="C167" s="117">
        <v>114.72266774999999</v>
      </c>
      <c r="D167" s="117">
        <v>119.83296480000001</v>
      </c>
      <c r="E167" s="117">
        <v>104.60946466000001</v>
      </c>
      <c r="F167" s="117">
        <v>119.05804658999999</v>
      </c>
      <c r="G167" s="117">
        <v>143.71077352</v>
      </c>
      <c r="H167" s="117">
        <v>143.80267087000001</v>
      </c>
      <c r="I167" s="146">
        <v>142.90321227999999</v>
      </c>
      <c r="J167" s="147">
        <v>143.49362612000002</v>
      </c>
    </row>
    <row r="168" spans="2:27" x14ac:dyDescent="0.25">
      <c r="B168" s="123">
        <v>0</v>
      </c>
      <c r="C168" s="117">
        <v>114.76335333000002</v>
      </c>
      <c r="D168" s="117">
        <v>119.9994918</v>
      </c>
      <c r="E168" s="117">
        <v>99.712293779999996</v>
      </c>
      <c r="F168" s="117">
        <v>114.45655574</v>
      </c>
      <c r="G168" s="117">
        <v>143.70864462</v>
      </c>
      <c r="H168" s="117">
        <v>143.82147612</v>
      </c>
      <c r="I168" s="146">
        <v>139.89224362000002</v>
      </c>
      <c r="J168" s="147">
        <v>143.53833294</v>
      </c>
    </row>
    <row r="169" spans="2:27" x14ac:dyDescent="0.25">
      <c r="B169" s="123">
        <v>0</v>
      </c>
      <c r="C169" s="117">
        <v>104.85476081</v>
      </c>
      <c r="D169" s="117">
        <v>109.97877740999998</v>
      </c>
      <c r="E169" s="117">
        <v>99.710637970000008</v>
      </c>
      <c r="F169" s="117">
        <v>109.77487646</v>
      </c>
      <c r="G169" s="117">
        <v>143.70296757</v>
      </c>
      <c r="H169" s="117">
        <v>143.81225090000001</v>
      </c>
      <c r="I169" s="146">
        <v>143.88002075999998</v>
      </c>
      <c r="J169" s="147">
        <v>143.52165658000001</v>
      </c>
    </row>
    <row r="170" spans="2:27" x14ac:dyDescent="0.25">
      <c r="B170" s="123">
        <v>0</v>
      </c>
      <c r="C170" s="117">
        <v>99.732636569999997</v>
      </c>
      <c r="D170" s="117">
        <v>99.954987949999989</v>
      </c>
      <c r="E170" s="117">
        <v>99.688402830000001</v>
      </c>
      <c r="F170" s="117">
        <v>99.309932399999994</v>
      </c>
      <c r="G170" s="117">
        <v>113.40664777999999</v>
      </c>
      <c r="H170" s="117">
        <v>113.50102884</v>
      </c>
      <c r="I170" s="146">
        <v>121.12921822999999</v>
      </c>
      <c r="J170" s="147">
        <v>119.06099571</v>
      </c>
    </row>
    <row r="171" spans="2:27" x14ac:dyDescent="0.25">
      <c r="B171" s="123">
        <v>0</v>
      </c>
      <c r="C171" s="117">
        <v>99.729088410000003</v>
      </c>
      <c r="D171" s="117">
        <v>99.834350499999999</v>
      </c>
      <c r="E171" s="117">
        <v>0.64742098999999997</v>
      </c>
      <c r="F171" s="117">
        <v>99.369068400000003</v>
      </c>
      <c r="G171" s="117">
        <v>0.82352795999999995</v>
      </c>
      <c r="H171" s="117">
        <v>118.97725911999999</v>
      </c>
      <c r="I171" s="146">
        <v>123.08673815</v>
      </c>
      <c r="J171" s="147">
        <v>118.88074917999998</v>
      </c>
    </row>
    <row r="172" spans="2:27" x14ac:dyDescent="0.25">
      <c r="B172" s="123">
        <v>0</v>
      </c>
      <c r="C172" s="117">
        <v>0.63133598999999996</v>
      </c>
      <c r="D172" s="117">
        <v>99.809276839999995</v>
      </c>
      <c r="E172" s="117">
        <v>0</v>
      </c>
      <c r="F172" s="117">
        <v>99.390120830000015</v>
      </c>
      <c r="G172" s="117">
        <v>0</v>
      </c>
      <c r="H172" s="117">
        <v>140.55716882000002</v>
      </c>
      <c r="I172" s="146">
        <v>137.66116055999998</v>
      </c>
      <c r="J172" s="147">
        <v>3.59676989</v>
      </c>
    </row>
    <row r="176" spans="2:27" x14ac:dyDescent="0.25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</row>
    <row r="177" spans="2:27" x14ac:dyDescent="0.25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</row>
    <row r="178" spans="2:27" x14ac:dyDescent="0.25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</row>
    <row r="179" spans="2:27" x14ac:dyDescent="0.25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</row>
    <row r="180" spans="2:27" x14ac:dyDescent="0.25">
      <c r="B180" s="108"/>
      <c r="C180" s="108"/>
      <c r="D180" s="108"/>
      <c r="E180" s="108"/>
      <c r="F180" s="108"/>
      <c r="G180" s="108"/>
    </row>
    <row r="181" spans="2:27" x14ac:dyDescent="0.25">
      <c r="B181" s="108"/>
      <c r="C181" s="108"/>
      <c r="D181" s="108"/>
      <c r="E181" s="108"/>
      <c r="F181" s="108"/>
      <c r="G181" s="108"/>
    </row>
    <row r="182" spans="2:27" x14ac:dyDescent="0.25">
      <c r="B182" s="108"/>
      <c r="C182" s="108"/>
      <c r="D182" s="108"/>
      <c r="E182" s="108"/>
      <c r="F182" s="108"/>
      <c r="G182" s="108"/>
    </row>
    <row r="183" spans="2:27" x14ac:dyDescent="0.25">
      <c r="B183" s="108"/>
      <c r="C183" s="108"/>
      <c r="D183" s="108"/>
      <c r="E183" s="108"/>
      <c r="F183" s="108"/>
      <c r="G183" s="108"/>
    </row>
    <row r="184" spans="2:27" x14ac:dyDescent="0.25">
      <c r="B184" s="108"/>
      <c r="C184" s="108"/>
      <c r="D184" s="108"/>
      <c r="E184" s="108"/>
      <c r="F184" s="108"/>
      <c r="G184" s="108"/>
    </row>
    <row r="185" spans="2:27" x14ac:dyDescent="0.25">
      <c r="B185" s="108"/>
      <c r="C185" s="108"/>
      <c r="D185" s="108"/>
      <c r="E185" s="108"/>
      <c r="F185" s="108"/>
      <c r="G185" s="108"/>
    </row>
    <row r="186" spans="2:27" x14ac:dyDescent="0.25">
      <c r="B186" s="108"/>
      <c r="C186" s="108"/>
      <c r="D186" s="108"/>
      <c r="E186" s="108"/>
      <c r="F186" s="108"/>
      <c r="G186" s="108"/>
    </row>
    <row r="187" spans="2:27" x14ac:dyDescent="0.25">
      <c r="B187" s="108"/>
      <c r="C187" s="108"/>
      <c r="D187" s="108"/>
      <c r="E187" s="108"/>
      <c r="F187" s="108"/>
      <c r="G187" s="108"/>
    </row>
    <row r="188" spans="2:27" x14ac:dyDescent="0.25">
      <c r="B188" s="108"/>
      <c r="C188" s="108"/>
      <c r="D188" s="108"/>
      <c r="E188" s="108"/>
      <c r="F188" s="108"/>
      <c r="G188" s="108"/>
    </row>
    <row r="189" spans="2:27" x14ac:dyDescent="0.25">
      <c r="B189" s="108"/>
      <c r="C189" s="108"/>
      <c r="D189" s="108"/>
      <c r="E189" s="108"/>
      <c r="F189" s="108"/>
      <c r="G189" s="108"/>
    </row>
    <row r="190" spans="2:27" x14ac:dyDescent="0.25">
      <c r="B190" s="108"/>
      <c r="C190" s="108"/>
      <c r="D190" s="108"/>
      <c r="E190" s="108"/>
      <c r="F190" s="108"/>
      <c r="G190" s="108"/>
    </row>
    <row r="191" spans="2:27" x14ac:dyDescent="0.25">
      <c r="B191" s="108"/>
      <c r="C191" s="108"/>
      <c r="D191" s="108"/>
      <c r="E191" s="108"/>
      <c r="F191" s="108"/>
      <c r="G191" s="108"/>
    </row>
    <row r="192" spans="2:27" x14ac:dyDescent="0.25">
      <c r="B192" s="108"/>
      <c r="C192" s="108"/>
      <c r="D192" s="108"/>
      <c r="E192" s="108"/>
      <c r="F192" s="108"/>
      <c r="G192" s="108"/>
    </row>
    <row r="193" spans="2:7" x14ac:dyDescent="0.25">
      <c r="B193" s="108"/>
      <c r="C193" s="108"/>
      <c r="D193" s="108"/>
      <c r="E193" s="108"/>
      <c r="F193" s="108"/>
      <c r="G193" s="108"/>
    </row>
    <row r="194" spans="2:7" x14ac:dyDescent="0.25">
      <c r="B194" s="108"/>
      <c r="C194" s="108"/>
      <c r="D194" s="108"/>
      <c r="E194" s="108"/>
      <c r="F194" s="108"/>
      <c r="G194" s="108"/>
    </row>
    <row r="195" spans="2:7" x14ac:dyDescent="0.25">
      <c r="B195" s="108"/>
      <c r="C195" s="108"/>
      <c r="D195" s="108"/>
      <c r="E195" s="108"/>
      <c r="F195" s="108"/>
      <c r="G195" s="108"/>
    </row>
    <row r="196" spans="2:7" x14ac:dyDescent="0.25">
      <c r="B196" s="108"/>
      <c r="C196" s="108"/>
      <c r="D196" s="108"/>
      <c r="E196" s="108"/>
      <c r="F196" s="108"/>
      <c r="G196" s="108"/>
    </row>
    <row r="197" spans="2:7" x14ac:dyDescent="0.25">
      <c r="B197" s="108"/>
      <c r="C197" s="108"/>
      <c r="D197" s="108"/>
      <c r="E197" s="108"/>
      <c r="F197" s="108"/>
      <c r="G197" s="108"/>
    </row>
    <row r="198" spans="2:7" x14ac:dyDescent="0.25">
      <c r="B198" s="108"/>
      <c r="C198" s="108"/>
      <c r="D198" s="108"/>
      <c r="E198" s="108"/>
      <c r="F198" s="108"/>
      <c r="G198" s="108"/>
    </row>
    <row r="199" spans="2:7" x14ac:dyDescent="0.25">
      <c r="B199" s="108"/>
      <c r="C199" s="108"/>
      <c r="D199" s="108"/>
      <c r="E199" s="108"/>
      <c r="F199" s="108"/>
      <c r="G199" s="108"/>
    </row>
  </sheetData>
  <mergeCells count="8">
    <mergeCell ref="C65:F65"/>
    <mergeCell ref="A63:H63"/>
    <mergeCell ref="B1:I1"/>
    <mergeCell ref="B2:I2"/>
    <mergeCell ref="B7:I7"/>
    <mergeCell ref="B5:G5"/>
    <mergeCell ref="A1:A2"/>
    <mergeCell ref="A3:I3"/>
  </mergeCells>
  <phoneticPr fontId="13" type="noConversion"/>
  <dataValidations count="1">
    <dataValidation allowBlank="1" showInputMessage="1" showErrorMessage="1" prompt="duhet perditesuar cdo dite data" sqref="B2" xr:uid="{00000000-0002-0000-0300-000000000000}"/>
  </dataValidations>
  <pageMargins left="0.7" right="0.7" top="0.75" bottom="0.75" header="0.3" footer="0.3"/>
  <pageSetup scale="50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8"/>
  <sheetViews>
    <sheetView topLeftCell="A214" zoomScaleNormal="100" workbookViewId="0">
      <selection activeCell="O9" sqref="O9:P9"/>
    </sheetView>
  </sheetViews>
  <sheetFormatPr defaultRowHeight="15" x14ac:dyDescent="0.25"/>
  <cols>
    <col min="1" max="1" width="21.5703125" style="2" customWidth="1"/>
    <col min="2" max="2" width="17.7109375" style="2" customWidth="1"/>
    <col min="3" max="3" width="17.85546875" style="2" customWidth="1"/>
    <col min="4" max="7" width="17.7109375" style="2" customWidth="1"/>
    <col min="8" max="9" width="15.7109375" style="34" customWidth="1"/>
    <col min="10" max="16384" width="9.140625" style="2"/>
  </cols>
  <sheetData>
    <row r="1" spans="1:9" ht="27.75" customHeight="1" thickBot="1" x14ac:dyDescent="0.3">
      <c r="A1" s="91"/>
      <c r="B1" s="200" t="s">
        <v>25</v>
      </c>
      <c r="C1" s="201"/>
      <c r="D1" s="201"/>
      <c r="E1" s="201"/>
      <c r="F1" s="201"/>
      <c r="G1" s="201"/>
      <c r="H1" s="201"/>
      <c r="I1" s="202"/>
    </row>
    <row r="2" spans="1:9" ht="21" customHeight="1" thickBot="1" x14ac:dyDescent="0.3">
      <c r="A2" s="206" t="s">
        <v>97</v>
      </c>
      <c r="B2" s="207"/>
      <c r="C2" s="207"/>
      <c r="D2" s="207"/>
      <c r="E2" s="207"/>
      <c r="F2" s="207"/>
      <c r="G2" s="207"/>
      <c r="H2" s="207"/>
      <c r="I2" s="208"/>
    </row>
    <row r="3" spans="1:9" ht="15.75" thickBot="1" x14ac:dyDescent="0.3">
      <c r="A3" s="1"/>
      <c r="I3" s="35"/>
    </row>
    <row r="4" spans="1:9" ht="15.75" thickBot="1" x14ac:dyDescent="0.3">
      <c r="A4" s="50" t="s">
        <v>103</v>
      </c>
      <c r="B4" s="211" t="s">
        <v>1</v>
      </c>
      <c r="C4" s="212"/>
      <c r="D4" s="212"/>
      <c r="E4" s="212"/>
      <c r="F4" s="212"/>
      <c r="G4" s="212"/>
      <c r="H4" s="213"/>
      <c r="I4" s="92" t="s">
        <v>26</v>
      </c>
    </row>
    <row r="5" spans="1:9" x14ac:dyDescent="0.25">
      <c r="A5" s="1"/>
      <c r="I5" s="35"/>
    </row>
    <row r="6" spans="1:9" x14ac:dyDescent="0.25">
      <c r="A6" s="31" t="s">
        <v>69</v>
      </c>
      <c r="B6" s="153" t="s">
        <v>414</v>
      </c>
      <c r="C6" s="153" t="s">
        <v>415</v>
      </c>
      <c r="D6" s="153" t="s">
        <v>416</v>
      </c>
      <c r="E6" s="153" t="s">
        <v>417</v>
      </c>
      <c r="F6" s="153" t="s">
        <v>418</v>
      </c>
      <c r="G6" s="153" t="s">
        <v>419</v>
      </c>
      <c r="H6" s="153" t="s">
        <v>420</v>
      </c>
      <c r="I6" s="35"/>
    </row>
    <row r="7" spans="1:9" x14ac:dyDescent="0.25">
      <c r="A7" s="32" t="s">
        <v>28</v>
      </c>
      <c r="B7" s="3">
        <v>500</v>
      </c>
      <c r="C7" s="3">
        <v>500</v>
      </c>
      <c r="D7" s="3">
        <v>500</v>
      </c>
      <c r="E7" s="3">
        <v>500</v>
      </c>
      <c r="F7" s="3">
        <v>500</v>
      </c>
      <c r="G7" s="3">
        <v>500</v>
      </c>
      <c r="H7" s="3">
        <v>500</v>
      </c>
      <c r="I7" s="35"/>
    </row>
    <row r="8" spans="1:9" x14ac:dyDescent="0.25">
      <c r="A8" s="32" t="s">
        <v>29</v>
      </c>
      <c r="B8" s="3">
        <v>1250</v>
      </c>
      <c r="C8" s="3">
        <v>1250</v>
      </c>
      <c r="D8" s="3">
        <v>1250</v>
      </c>
      <c r="E8" s="3">
        <v>1250</v>
      </c>
      <c r="F8" s="3">
        <v>1250</v>
      </c>
      <c r="G8" s="3">
        <v>1250</v>
      </c>
      <c r="H8" s="3">
        <v>1250</v>
      </c>
      <c r="I8" s="35"/>
    </row>
    <row r="9" spans="1:9" x14ac:dyDescent="0.25">
      <c r="A9" s="33"/>
      <c r="B9" s="4"/>
      <c r="C9" s="4"/>
      <c r="D9" s="4"/>
      <c r="E9" s="4"/>
      <c r="F9" s="4"/>
      <c r="G9" s="4"/>
      <c r="H9" s="4"/>
      <c r="I9" s="35"/>
    </row>
    <row r="10" spans="1:9" ht="15.75" thickBot="1" x14ac:dyDescent="0.3">
      <c r="A10" s="1"/>
      <c r="I10" s="35"/>
    </row>
    <row r="11" spans="1:9" ht="15.75" thickBot="1" x14ac:dyDescent="0.3">
      <c r="A11" s="228" t="s">
        <v>166</v>
      </c>
      <c r="B11" s="229"/>
      <c r="C11" s="229"/>
      <c r="D11" s="229"/>
      <c r="E11" s="229"/>
      <c r="F11" s="229"/>
      <c r="G11" s="229"/>
      <c r="H11" s="229"/>
      <c r="I11" s="230"/>
    </row>
    <row r="12" spans="1:9" ht="15.75" customHeight="1" thickBot="1" x14ac:dyDescent="0.3">
      <c r="A12" s="1"/>
      <c r="I12" s="35"/>
    </row>
    <row r="13" spans="1:9" ht="15.75" customHeight="1" thickBot="1" x14ac:dyDescent="0.3">
      <c r="A13" s="50" t="s">
        <v>175</v>
      </c>
      <c r="B13" s="212" t="s">
        <v>216</v>
      </c>
      <c r="C13" s="212"/>
      <c r="D13" s="212"/>
      <c r="E13" s="212"/>
      <c r="F13" s="212"/>
      <c r="G13" s="212"/>
      <c r="H13" s="212"/>
      <c r="I13" s="213"/>
    </row>
    <row r="14" spans="1:9" ht="15.75" customHeight="1" x14ac:dyDescent="0.25">
      <c r="A14" s="1"/>
      <c r="B14" s="38"/>
      <c r="C14" s="38"/>
      <c r="D14" s="38"/>
      <c r="E14" s="38"/>
      <c r="F14" s="38"/>
      <c r="G14" s="38"/>
      <c r="H14" s="38"/>
      <c r="I14" s="56"/>
    </row>
    <row r="15" spans="1:9" ht="15.75" customHeight="1" x14ac:dyDescent="0.25">
      <c r="A15" s="57" t="s">
        <v>84</v>
      </c>
      <c r="B15" s="64" t="s">
        <v>168</v>
      </c>
      <c r="C15" s="64" t="s">
        <v>169</v>
      </c>
      <c r="D15" s="64" t="s">
        <v>170</v>
      </c>
      <c r="E15" s="64" t="s">
        <v>171</v>
      </c>
      <c r="F15" s="64" t="s">
        <v>172</v>
      </c>
      <c r="G15" s="64" t="s">
        <v>173</v>
      </c>
      <c r="H15" s="65" t="s">
        <v>174</v>
      </c>
      <c r="I15" s="56"/>
    </row>
    <row r="16" spans="1:9" ht="15.75" customHeight="1" x14ac:dyDescent="0.25">
      <c r="A16" s="58">
        <v>1</v>
      </c>
      <c r="B16" s="66">
        <v>60</v>
      </c>
      <c r="C16" s="66">
        <v>55</v>
      </c>
      <c r="D16" s="66">
        <v>0</v>
      </c>
      <c r="E16" s="66">
        <v>0</v>
      </c>
      <c r="F16" s="66">
        <v>0</v>
      </c>
      <c r="G16" s="66">
        <v>0</v>
      </c>
      <c r="H16" s="67">
        <v>115</v>
      </c>
      <c r="I16" s="56"/>
    </row>
    <row r="17" spans="1:9" ht="15.75" customHeight="1" x14ac:dyDescent="0.25">
      <c r="A17" s="58">
        <v>2</v>
      </c>
      <c r="B17" s="66">
        <v>60</v>
      </c>
      <c r="C17" s="66">
        <v>55</v>
      </c>
      <c r="D17" s="66">
        <v>0</v>
      </c>
      <c r="E17" s="66">
        <v>0</v>
      </c>
      <c r="F17" s="66">
        <v>0</v>
      </c>
      <c r="G17" s="66">
        <v>0</v>
      </c>
      <c r="H17" s="67">
        <v>115</v>
      </c>
      <c r="I17" s="56"/>
    </row>
    <row r="18" spans="1:9" ht="15.75" customHeight="1" x14ac:dyDescent="0.25">
      <c r="A18" s="58">
        <v>3</v>
      </c>
      <c r="B18" s="66">
        <v>60</v>
      </c>
      <c r="C18" s="66">
        <v>55</v>
      </c>
      <c r="D18" s="66">
        <v>0</v>
      </c>
      <c r="E18" s="66">
        <v>0</v>
      </c>
      <c r="F18" s="66">
        <v>0</v>
      </c>
      <c r="G18" s="66">
        <v>0</v>
      </c>
      <c r="H18" s="67">
        <v>115</v>
      </c>
      <c r="I18" s="56"/>
    </row>
    <row r="19" spans="1:9" ht="15.75" customHeight="1" x14ac:dyDescent="0.25">
      <c r="A19" s="58">
        <v>4</v>
      </c>
      <c r="B19" s="66">
        <v>60</v>
      </c>
      <c r="C19" s="66">
        <v>55</v>
      </c>
      <c r="D19" s="66">
        <v>0</v>
      </c>
      <c r="E19" s="66">
        <v>0</v>
      </c>
      <c r="F19" s="66">
        <v>0</v>
      </c>
      <c r="G19" s="66">
        <v>0</v>
      </c>
      <c r="H19" s="67">
        <v>115</v>
      </c>
      <c r="I19" s="56"/>
    </row>
    <row r="20" spans="1:9" ht="15.75" customHeight="1" x14ac:dyDescent="0.25">
      <c r="A20" s="58">
        <v>5</v>
      </c>
      <c r="B20" s="66">
        <v>60</v>
      </c>
      <c r="C20" s="66">
        <v>55</v>
      </c>
      <c r="D20" s="66">
        <v>0</v>
      </c>
      <c r="E20" s="66">
        <v>0</v>
      </c>
      <c r="F20" s="66">
        <v>0</v>
      </c>
      <c r="G20" s="66">
        <v>0</v>
      </c>
      <c r="H20" s="67">
        <v>115</v>
      </c>
      <c r="I20" s="56"/>
    </row>
    <row r="21" spans="1:9" ht="15.75" customHeight="1" x14ac:dyDescent="0.25">
      <c r="A21" s="58">
        <v>6</v>
      </c>
      <c r="B21" s="66">
        <v>60</v>
      </c>
      <c r="C21" s="66">
        <v>55</v>
      </c>
      <c r="D21" s="66">
        <v>0</v>
      </c>
      <c r="E21" s="66">
        <v>0</v>
      </c>
      <c r="F21" s="66">
        <v>0</v>
      </c>
      <c r="G21" s="66">
        <v>0</v>
      </c>
      <c r="H21" s="67">
        <v>115</v>
      </c>
      <c r="I21" s="56"/>
    </row>
    <row r="22" spans="1:9" ht="15.75" customHeight="1" x14ac:dyDescent="0.25">
      <c r="A22" s="58">
        <v>7</v>
      </c>
      <c r="B22" s="66">
        <v>65</v>
      </c>
      <c r="C22" s="66">
        <v>50</v>
      </c>
      <c r="D22" s="66">
        <v>0</v>
      </c>
      <c r="E22" s="66">
        <v>0</v>
      </c>
      <c r="F22" s="66">
        <v>0</v>
      </c>
      <c r="G22" s="66">
        <v>0</v>
      </c>
      <c r="H22" s="67">
        <v>115</v>
      </c>
      <c r="I22" s="56"/>
    </row>
    <row r="23" spans="1:9" ht="15.75" customHeight="1" x14ac:dyDescent="0.25">
      <c r="A23" s="58">
        <v>8</v>
      </c>
      <c r="B23" s="66">
        <v>65</v>
      </c>
      <c r="C23" s="66">
        <v>50</v>
      </c>
      <c r="D23" s="66">
        <v>0</v>
      </c>
      <c r="E23" s="66">
        <v>0</v>
      </c>
      <c r="F23" s="66">
        <v>0</v>
      </c>
      <c r="G23" s="66">
        <v>0</v>
      </c>
      <c r="H23" s="67">
        <v>115</v>
      </c>
      <c r="I23" s="56"/>
    </row>
    <row r="24" spans="1:9" ht="15.75" customHeight="1" x14ac:dyDescent="0.25">
      <c r="A24" s="58">
        <v>9</v>
      </c>
      <c r="B24" s="66">
        <v>65</v>
      </c>
      <c r="C24" s="66">
        <v>50</v>
      </c>
      <c r="D24" s="66">
        <v>0</v>
      </c>
      <c r="E24" s="66">
        <v>0</v>
      </c>
      <c r="F24" s="66">
        <v>0</v>
      </c>
      <c r="G24" s="66">
        <v>0</v>
      </c>
      <c r="H24" s="67">
        <v>115</v>
      </c>
      <c r="I24" s="56"/>
    </row>
    <row r="25" spans="1:9" ht="15.75" customHeight="1" x14ac:dyDescent="0.25">
      <c r="A25" s="58">
        <v>10</v>
      </c>
      <c r="B25" s="66">
        <v>65</v>
      </c>
      <c r="C25" s="66">
        <v>50</v>
      </c>
      <c r="D25" s="66">
        <v>0</v>
      </c>
      <c r="E25" s="66">
        <v>0</v>
      </c>
      <c r="F25" s="66">
        <v>0</v>
      </c>
      <c r="G25" s="66">
        <v>0</v>
      </c>
      <c r="H25" s="67">
        <v>115</v>
      </c>
      <c r="I25" s="56"/>
    </row>
    <row r="26" spans="1:9" ht="15.75" customHeight="1" x14ac:dyDescent="0.25">
      <c r="A26" s="58">
        <v>11</v>
      </c>
      <c r="B26" s="66">
        <v>65</v>
      </c>
      <c r="C26" s="66">
        <v>50</v>
      </c>
      <c r="D26" s="66">
        <v>0</v>
      </c>
      <c r="E26" s="66">
        <v>0</v>
      </c>
      <c r="F26" s="66">
        <v>0</v>
      </c>
      <c r="G26" s="66">
        <v>0</v>
      </c>
      <c r="H26" s="67">
        <v>115</v>
      </c>
      <c r="I26" s="56"/>
    </row>
    <row r="27" spans="1:9" ht="15.75" customHeight="1" x14ac:dyDescent="0.25">
      <c r="A27" s="58">
        <v>12</v>
      </c>
      <c r="B27" s="66">
        <v>65</v>
      </c>
      <c r="C27" s="66">
        <v>50</v>
      </c>
      <c r="D27" s="66">
        <v>0</v>
      </c>
      <c r="E27" s="66">
        <v>0</v>
      </c>
      <c r="F27" s="66">
        <v>0</v>
      </c>
      <c r="G27" s="66">
        <v>0</v>
      </c>
      <c r="H27" s="67">
        <v>115</v>
      </c>
      <c r="I27" s="56"/>
    </row>
    <row r="28" spans="1:9" ht="15.75" customHeight="1" x14ac:dyDescent="0.25">
      <c r="A28" s="58">
        <v>13</v>
      </c>
      <c r="B28" s="66">
        <v>65</v>
      </c>
      <c r="C28" s="66">
        <v>50</v>
      </c>
      <c r="D28" s="66">
        <v>0</v>
      </c>
      <c r="E28" s="66">
        <v>0</v>
      </c>
      <c r="F28" s="66">
        <v>0</v>
      </c>
      <c r="G28" s="66">
        <v>0</v>
      </c>
      <c r="H28" s="67">
        <v>115</v>
      </c>
      <c r="I28" s="56"/>
    </row>
    <row r="29" spans="1:9" ht="15.75" customHeight="1" x14ac:dyDescent="0.25">
      <c r="A29" s="58">
        <v>14</v>
      </c>
      <c r="B29" s="66">
        <v>65</v>
      </c>
      <c r="C29" s="66">
        <v>50</v>
      </c>
      <c r="D29" s="66">
        <v>0</v>
      </c>
      <c r="E29" s="66">
        <v>0</v>
      </c>
      <c r="F29" s="66">
        <v>0</v>
      </c>
      <c r="G29" s="66">
        <v>0</v>
      </c>
      <c r="H29" s="67">
        <v>115</v>
      </c>
      <c r="I29" s="56"/>
    </row>
    <row r="30" spans="1:9" ht="15.75" customHeight="1" x14ac:dyDescent="0.25">
      <c r="A30" s="58">
        <v>15</v>
      </c>
      <c r="B30" s="66">
        <v>65</v>
      </c>
      <c r="C30" s="66">
        <v>50</v>
      </c>
      <c r="D30" s="66">
        <v>0</v>
      </c>
      <c r="E30" s="66">
        <v>0</v>
      </c>
      <c r="F30" s="66">
        <v>0</v>
      </c>
      <c r="G30" s="66">
        <v>0</v>
      </c>
      <c r="H30" s="67">
        <v>115</v>
      </c>
      <c r="I30" s="56"/>
    </row>
    <row r="31" spans="1:9" ht="15.75" customHeight="1" x14ac:dyDescent="0.25">
      <c r="A31" s="58">
        <v>16</v>
      </c>
      <c r="B31" s="66">
        <v>65</v>
      </c>
      <c r="C31" s="66">
        <v>50</v>
      </c>
      <c r="D31" s="66">
        <v>0</v>
      </c>
      <c r="E31" s="66">
        <v>0</v>
      </c>
      <c r="F31" s="66">
        <v>0</v>
      </c>
      <c r="G31" s="66">
        <v>0</v>
      </c>
      <c r="H31" s="67">
        <v>115</v>
      </c>
      <c r="I31" s="56"/>
    </row>
    <row r="32" spans="1:9" ht="15.75" customHeight="1" x14ac:dyDescent="0.25">
      <c r="A32" s="58">
        <v>17</v>
      </c>
      <c r="B32" s="66">
        <v>65</v>
      </c>
      <c r="C32" s="66">
        <v>50</v>
      </c>
      <c r="D32" s="66">
        <v>0</v>
      </c>
      <c r="E32" s="66">
        <v>0</v>
      </c>
      <c r="F32" s="66">
        <v>0</v>
      </c>
      <c r="G32" s="66">
        <v>0</v>
      </c>
      <c r="H32" s="67">
        <v>115</v>
      </c>
      <c r="I32" s="56"/>
    </row>
    <row r="33" spans="1:9" ht="15.75" customHeight="1" x14ac:dyDescent="0.25">
      <c r="A33" s="58">
        <v>18</v>
      </c>
      <c r="B33" s="66">
        <v>65</v>
      </c>
      <c r="C33" s="66">
        <v>50</v>
      </c>
      <c r="D33" s="66">
        <v>0</v>
      </c>
      <c r="E33" s="66">
        <v>0</v>
      </c>
      <c r="F33" s="66">
        <v>0</v>
      </c>
      <c r="G33" s="66">
        <v>0</v>
      </c>
      <c r="H33" s="67">
        <v>115</v>
      </c>
      <c r="I33" s="56"/>
    </row>
    <row r="34" spans="1:9" ht="15.75" customHeight="1" x14ac:dyDescent="0.25">
      <c r="A34" s="58">
        <v>19</v>
      </c>
      <c r="B34" s="66">
        <v>65</v>
      </c>
      <c r="C34" s="66">
        <v>50</v>
      </c>
      <c r="D34" s="66">
        <v>0</v>
      </c>
      <c r="E34" s="66">
        <v>0</v>
      </c>
      <c r="F34" s="66">
        <v>0</v>
      </c>
      <c r="G34" s="66">
        <v>0</v>
      </c>
      <c r="H34" s="67">
        <v>115</v>
      </c>
      <c r="I34" s="56"/>
    </row>
    <row r="35" spans="1:9" ht="15.75" customHeight="1" x14ac:dyDescent="0.25">
      <c r="A35" s="58">
        <v>20</v>
      </c>
      <c r="B35" s="66">
        <v>65</v>
      </c>
      <c r="C35" s="66">
        <v>50</v>
      </c>
      <c r="D35" s="66">
        <v>0</v>
      </c>
      <c r="E35" s="66">
        <v>0</v>
      </c>
      <c r="F35" s="66">
        <v>0</v>
      </c>
      <c r="G35" s="66">
        <v>0</v>
      </c>
      <c r="H35" s="67">
        <v>115</v>
      </c>
      <c r="I35" s="56"/>
    </row>
    <row r="36" spans="1:9" ht="15.75" customHeight="1" x14ac:dyDescent="0.25">
      <c r="A36" s="58">
        <v>21</v>
      </c>
      <c r="B36" s="66">
        <v>65</v>
      </c>
      <c r="C36" s="66">
        <v>50</v>
      </c>
      <c r="D36" s="66">
        <v>0</v>
      </c>
      <c r="E36" s="66">
        <v>0</v>
      </c>
      <c r="F36" s="66">
        <v>0</v>
      </c>
      <c r="G36" s="66">
        <v>0</v>
      </c>
      <c r="H36" s="67">
        <v>115</v>
      </c>
      <c r="I36" s="56"/>
    </row>
    <row r="37" spans="1:9" ht="15.75" customHeight="1" x14ac:dyDescent="0.25">
      <c r="A37" s="58">
        <v>22</v>
      </c>
      <c r="B37" s="66">
        <v>65</v>
      </c>
      <c r="C37" s="66">
        <v>50</v>
      </c>
      <c r="D37" s="66">
        <v>0</v>
      </c>
      <c r="E37" s="66">
        <v>0</v>
      </c>
      <c r="F37" s="66">
        <v>0</v>
      </c>
      <c r="G37" s="66">
        <v>0</v>
      </c>
      <c r="H37" s="67">
        <v>115</v>
      </c>
      <c r="I37" s="56"/>
    </row>
    <row r="38" spans="1:9" ht="15.75" customHeight="1" x14ac:dyDescent="0.25">
      <c r="A38" s="58">
        <v>23</v>
      </c>
      <c r="B38" s="66">
        <v>65</v>
      </c>
      <c r="C38" s="66">
        <v>50</v>
      </c>
      <c r="D38" s="66">
        <v>0</v>
      </c>
      <c r="E38" s="66">
        <v>0</v>
      </c>
      <c r="F38" s="66">
        <v>0</v>
      </c>
      <c r="G38" s="66">
        <v>0</v>
      </c>
      <c r="H38" s="67">
        <v>115</v>
      </c>
      <c r="I38" s="56"/>
    </row>
    <row r="39" spans="1:9" ht="15.75" customHeight="1" x14ac:dyDescent="0.25">
      <c r="A39" s="58">
        <v>24</v>
      </c>
      <c r="B39" s="66">
        <v>65</v>
      </c>
      <c r="C39" s="66">
        <v>50</v>
      </c>
      <c r="D39" s="66">
        <v>0</v>
      </c>
      <c r="E39" s="66">
        <v>0</v>
      </c>
      <c r="F39" s="66">
        <v>0</v>
      </c>
      <c r="G39" s="66">
        <v>0</v>
      </c>
      <c r="H39" s="67">
        <v>115</v>
      </c>
      <c r="I39" s="56"/>
    </row>
    <row r="40" spans="1:9" ht="15.75" customHeight="1" x14ac:dyDescent="0.25">
      <c r="A40" s="59" t="s">
        <v>167</v>
      </c>
      <c r="B40" s="54">
        <f t="shared" ref="B40:H40" si="0">AVERAGE(B16:B39)</f>
        <v>63.75</v>
      </c>
      <c r="C40" s="54">
        <f t="shared" si="0"/>
        <v>51.25</v>
      </c>
      <c r="D40" s="54">
        <f t="shared" si="0"/>
        <v>0</v>
      </c>
      <c r="E40" s="54">
        <f t="shared" si="0"/>
        <v>0</v>
      </c>
      <c r="F40" s="54">
        <f t="shared" si="0"/>
        <v>0</v>
      </c>
      <c r="G40" s="54">
        <f t="shared" si="0"/>
        <v>0</v>
      </c>
      <c r="H40" s="55">
        <f t="shared" si="0"/>
        <v>115</v>
      </c>
      <c r="I40" s="56"/>
    </row>
    <row r="41" spans="1:9" x14ac:dyDescent="0.25">
      <c r="A41" s="194"/>
      <c r="B41" s="108"/>
      <c r="C41" s="108"/>
      <c r="D41" s="108"/>
      <c r="E41" s="108"/>
      <c r="F41" s="108"/>
      <c r="G41" s="108"/>
      <c r="H41" s="195"/>
      <c r="I41" s="35"/>
    </row>
    <row r="42" spans="1:9" ht="15.75" thickBot="1" x14ac:dyDescent="0.3">
      <c r="A42" s="1"/>
      <c r="I42" s="35"/>
    </row>
    <row r="43" spans="1:9" ht="15.75" thickBot="1" x14ac:dyDescent="0.3">
      <c r="A43" s="50" t="s">
        <v>177</v>
      </c>
      <c r="B43" s="244" t="s">
        <v>210</v>
      </c>
      <c r="C43" s="247"/>
      <c r="D43" s="247"/>
      <c r="E43" s="247"/>
      <c r="F43" s="247"/>
      <c r="G43" s="247"/>
      <c r="H43" s="247"/>
      <c r="I43" s="247"/>
    </row>
    <row r="44" spans="1:9" x14ac:dyDescent="0.25">
      <c r="A44" s="1"/>
      <c r="B44"/>
      <c r="I44" s="35"/>
    </row>
    <row r="45" spans="1:9" x14ac:dyDescent="0.25">
      <c r="A45" s="1"/>
      <c r="C45" s="68" t="s">
        <v>84</v>
      </c>
      <c r="D45" s="8" t="s">
        <v>178</v>
      </c>
      <c r="E45" s="9" t="s">
        <v>176</v>
      </c>
      <c r="I45" s="35"/>
    </row>
    <row r="46" spans="1:9" x14ac:dyDescent="0.25">
      <c r="A46" s="1"/>
      <c r="C46" s="69">
        <v>1</v>
      </c>
      <c r="D46" s="117">
        <v>679.4368457100004</v>
      </c>
      <c r="E46" s="49">
        <v>14.239122052796006</v>
      </c>
      <c r="I46" s="35"/>
    </row>
    <row r="47" spans="1:9" x14ac:dyDescent="0.25">
      <c r="A47" s="1"/>
      <c r="C47" s="69">
        <v>2</v>
      </c>
      <c r="D47" s="117">
        <v>601.43278614999997</v>
      </c>
      <c r="E47" s="49">
        <v>14.394158202795325</v>
      </c>
      <c r="I47" s="35"/>
    </row>
    <row r="48" spans="1:9" x14ac:dyDescent="0.25">
      <c r="A48" s="1"/>
      <c r="C48" s="69">
        <v>3</v>
      </c>
      <c r="D48" s="117">
        <v>562.51835006999988</v>
      </c>
      <c r="E48" s="49">
        <v>12.650270432795651</v>
      </c>
      <c r="I48" s="35"/>
    </row>
    <row r="49" spans="1:9" x14ac:dyDescent="0.25">
      <c r="A49" s="1"/>
      <c r="C49" s="69">
        <v>4</v>
      </c>
      <c r="D49" s="117">
        <v>549.31739258999994</v>
      </c>
      <c r="E49" s="49">
        <v>12.640422202795435</v>
      </c>
      <c r="I49" s="35"/>
    </row>
    <row r="50" spans="1:9" x14ac:dyDescent="0.25">
      <c r="A50" s="1"/>
      <c r="C50" s="69">
        <v>5</v>
      </c>
      <c r="D50" s="117">
        <v>562.68834125000001</v>
      </c>
      <c r="E50" s="49">
        <v>14.171027172795448</v>
      </c>
      <c r="I50" s="35"/>
    </row>
    <row r="51" spans="1:9" x14ac:dyDescent="0.25">
      <c r="A51" s="1"/>
      <c r="C51" s="69">
        <v>6</v>
      </c>
      <c r="D51" s="117">
        <v>635.29559635999988</v>
      </c>
      <c r="E51" s="49">
        <v>14.545698912796183</v>
      </c>
      <c r="I51" s="35"/>
    </row>
    <row r="52" spans="1:9" x14ac:dyDescent="0.25">
      <c r="A52" s="1"/>
      <c r="C52" s="69">
        <v>7</v>
      </c>
      <c r="D52" s="117">
        <v>858.01804651000043</v>
      </c>
      <c r="E52" s="49">
        <v>25.576824872795669</v>
      </c>
      <c r="I52" s="35"/>
    </row>
    <row r="53" spans="1:9" x14ac:dyDescent="0.25">
      <c r="A53" s="1"/>
      <c r="C53" s="69">
        <v>8</v>
      </c>
      <c r="D53" s="117">
        <v>1159.2137078400003</v>
      </c>
      <c r="E53" s="49">
        <v>32.1395256227961</v>
      </c>
      <c r="I53" s="35"/>
    </row>
    <row r="54" spans="1:9" x14ac:dyDescent="0.25">
      <c r="A54" s="1"/>
      <c r="C54" s="69">
        <v>9</v>
      </c>
      <c r="D54" s="117">
        <v>1260.5289748500006</v>
      </c>
      <c r="E54" s="49">
        <v>33.950372842795332</v>
      </c>
      <c r="I54" s="35"/>
    </row>
    <row r="55" spans="1:9" x14ac:dyDescent="0.25">
      <c r="A55" s="1"/>
      <c r="C55" s="69">
        <v>10</v>
      </c>
      <c r="D55" s="117">
        <v>1234.00228599</v>
      </c>
      <c r="E55" s="49">
        <v>31.431647442795565</v>
      </c>
      <c r="I55" s="35"/>
    </row>
    <row r="56" spans="1:9" x14ac:dyDescent="0.25">
      <c r="A56" s="1"/>
      <c r="C56" s="69">
        <v>11</v>
      </c>
      <c r="D56" s="117">
        <v>1169.5836937999995</v>
      </c>
      <c r="E56" s="49">
        <v>27.077333472795999</v>
      </c>
      <c r="I56" s="35"/>
    </row>
    <row r="57" spans="1:9" x14ac:dyDescent="0.25">
      <c r="A57" s="1"/>
      <c r="C57" s="69">
        <v>12</v>
      </c>
      <c r="D57" s="117">
        <v>1105.5539898899997</v>
      </c>
      <c r="E57" s="49">
        <v>25.45810754279546</v>
      </c>
      <c r="I57" s="35"/>
    </row>
    <row r="58" spans="1:9" x14ac:dyDescent="0.25">
      <c r="A58" s="1"/>
      <c r="C58" s="69">
        <v>13</v>
      </c>
      <c r="D58" s="117">
        <v>1082.8320398600004</v>
      </c>
      <c r="E58" s="49">
        <v>24.126252932796206</v>
      </c>
      <c r="I58" s="35"/>
    </row>
    <row r="59" spans="1:9" x14ac:dyDescent="0.25">
      <c r="A59" s="1"/>
      <c r="C59" s="69">
        <v>14</v>
      </c>
      <c r="D59" s="117">
        <v>1112.0250680000001</v>
      </c>
      <c r="E59" s="49">
        <v>26.971951402794957</v>
      </c>
      <c r="I59" s="35"/>
    </row>
    <row r="60" spans="1:9" x14ac:dyDescent="0.25">
      <c r="A60" s="1"/>
      <c r="C60" s="69">
        <v>15</v>
      </c>
      <c r="D60" s="117">
        <v>1149.58889748</v>
      </c>
      <c r="E60" s="49">
        <v>30.128459332795273</v>
      </c>
      <c r="I60" s="35"/>
    </row>
    <row r="61" spans="1:9" x14ac:dyDescent="0.25">
      <c r="A61" s="1"/>
      <c r="C61" s="69">
        <v>16</v>
      </c>
      <c r="D61" s="117">
        <v>1181.1971599700005</v>
      </c>
      <c r="E61" s="49">
        <v>30.631115812796224</v>
      </c>
      <c r="I61" s="35"/>
    </row>
    <row r="62" spans="1:9" x14ac:dyDescent="0.25">
      <c r="A62" s="1"/>
      <c r="C62" s="69">
        <v>17</v>
      </c>
      <c r="D62" s="117">
        <v>1255.5608378600004</v>
      </c>
      <c r="E62" s="49">
        <v>36.843824902796541</v>
      </c>
      <c r="I62" s="35"/>
    </row>
    <row r="63" spans="1:9" x14ac:dyDescent="0.25">
      <c r="A63" s="1"/>
      <c r="C63" s="69">
        <v>18</v>
      </c>
      <c r="D63" s="117">
        <v>1412.0219695199996</v>
      </c>
      <c r="E63" s="49">
        <v>46.672307682795235</v>
      </c>
      <c r="I63" s="35"/>
    </row>
    <row r="64" spans="1:9" x14ac:dyDescent="0.25">
      <c r="A64" s="1"/>
      <c r="C64" s="69">
        <v>19</v>
      </c>
      <c r="D64" s="117">
        <v>1471.2685959099999</v>
      </c>
      <c r="E64" s="49">
        <v>51.25425883279604</v>
      </c>
      <c r="I64" s="35"/>
    </row>
    <row r="65" spans="1:9" x14ac:dyDescent="0.25">
      <c r="A65" s="1"/>
      <c r="C65" s="69">
        <v>20</v>
      </c>
      <c r="D65" s="117">
        <v>1461.1539111499999</v>
      </c>
      <c r="E65" s="49">
        <v>51.518018452795104</v>
      </c>
      <c r="I65" s="35"/>
    </row>
    <row r="66" spans="1:9" x14ac:dyDescent="0.25">
      <c r="A66" s="1"/>
      <c r="C66" s="69">
        <v>21</v>
      </c>
      <c r="D66" s="117">
        <v>1427.9891908099996</v>
      </c>
      <c r="E66" s="49">
        <v>50.139412652797091</v>
      </c>
      <c r="I66" s="35"/>
    </row>
    <row r="67" spans="1:9" x14ac:dyDescent="0.25">
      <c r="A67" s="1"/>
      <c r="C67" s="69">
        <v>22</v>
      </c>
      <c r="D67" s="117">
        <v>1304.3816835100001</v>
      </c>
      <c r="E67" s="49">
        <v>38.461691442796109</v>
      </c>
      <c r="I67" s="35"/>
    </row>
    <row r="68" spans="1:9" x14ac:dyDescent="0.25">
      <c r="A68" s="1"/>
      <c r="C68" s="69">
        <v>23</v>
      </c>
      <c r="D68" s="117">
        <v>1093.4665027199999</v>
      </c>
      <c r="E68" s="49">
        <v>26.271419132795927</v>
      </c>
      <c r="I68" s="35"/>
    </row>
    <row r="69" spans="1:9" x14ac:dyDescent="0.25">
      <c r="A69" s="1"/>
      <c r="C69" s="69">
        <v>24</v>
      </c>
      <c r="D69" s="117">
        <v>859.03588723000018</v>
      </c>
      <c r="E69" s="49">
        <v>21.218164282796124</v>
      </c>
      <c r="F69" s="108"/>
      <c r="I69" s="35"/>
    </row>
    <row r="70" spans="1:9" x14ac:dyDescent="0.25">
      <c r="A70" s="1"/>
      <c r="C70" s="69">
        <v>25</v>
      </c>
      <c r="D70" s="117">
        <v>693.09029944999986</v>
      </c>
      <c r="E70" s="49">
        <v>13.511873152795943</v>
      </c>
      <c r="I70" s="35"/>
    </row>
    <row r="71" spans="1:9" x14ac:dyDescent="0.25">
      <c r="A71" s="1"/>
      <c r="C71" s="69">
        <v>26</v>
      </c>
      <c r="D71" s="117">
        <v>616.66926763000015</v>
      </c>
      <c r="E71" s="49">
        <v>13.224289842795201</v>
      </c>
      <c r="I71" s="35"/>
    </row>
    <row r="72" spans="1:9" x14ac:dyDescent="0.25">
      <c r="A72" s="1"/>
      <c r="C72" s="69">
        <v>27</v>
      </c>
      <c r="D72" s="117">
        <v>576.08068796999987</v>
      </c>
      <c r="E72" s="49">
        <v>11.983263042795556</v>
      </c>
      <c r="I72" s="35"/>
    </row>
    <row r="73" spans="1:9" x14ac:dyDescent="0.25">
      <c r="A73" s="1"/>
      <c r="C73" s="69">
        <v>28</v>
      </c>
      <c r="D73" s="117">
        <v>567.23410612999965</v>
      </c>
      <c r="E73" s="49">
        <v>12.574929132795319</v>
      </c>
      <c r="I73" s="35"/>
    </row>
    <row r="74" spans="1:9" x14ac:dyDescent="0.25">
      <c r="A74" s="1"/>
      <c r="C74" s="69">
        <v>29</v>
      </c>
      <c r="D74" s="117">
        <v>570.26327186999981</v>
      </c>
      <c r="E74" s="49">
        <v>13.016983032795792</v>
      </c>
      <c r="I74" s="35"/>
    </row>
    <row r="75" spans="1:9" x14ac:dyDescent="0.25">
      <c r="A75" s="1"/>
      <c r="C75" s="69">
        <v>30</v>
      </c>
      <c r="D75" s="117">
        <v>647.31531579999967</v>
      </c>
      <c r="E75" s="49">
        <v>17.410364242795708</v>
      </c>
      <c r="I75" s="35"/>
    </row>
    <row r="76" spans="1:9" x14ac:dyDescent="0.25">
      <c r="A76" s="1"/>
      <c r="C76" s="69">
        <v>31</v>
      </c>
      <c r="D76" s="117">
        <v>868.13138289999972</v>
      </c>
      <c r="E76" s="49">
        <v>24.593192362795889</v>
      </c>
      <c r="I76" s="35"/>
    </row>
    <row r="77" spans="1:9" x14ac:dyDescent="0.25">
      <c r="A77" s="1"/>
      <c r="C77" s="69">
        <v>32</v>
      </c>
      <c r="D77" s="117">
        <v>1179.0121957699998</v>
      </c>
      <c r="E77" s="49">
        <v>31.913023342795441</v>
      </c>
      <c r="I77" s="35"/>
    </row>
    <row r="78" spans="1:9" x14ac:dyDescent="0.25">
      <c r="A78" s="1"/>
      <c r="C78" s="69">
        <v>33</v>
      </c>
      <c r="D78" s="117">
        <v>1257.0626599000007</v>
      </c>
      <c r="E78" s="49">
        <v>33.707565272797183</v>
      </c>
      <c r="I78" s="35"/>
    </row>
    <row r="79" spans="1:9" x14ac:dyDescent="0.25">
      <c r="A79" s="1"/>
      <c r="C79" s="69">
        <v>34</v>
      </c>
      <c r="D79" s="117">
        <v>1227.4815972599993</v>
      </c>
      <c r="E79" s="49">
        <v>29.039160842796718</v>
      </c>
      <c r="I79" s="35"/>
    </row>
    <row r="80" spans="1:9" x14ac:dyDescent="0.25">
      <c r="A80" s="1"/>
      <c r="C80" s="69">
        <v>35</v>
      </c>
      <c r="D80" s="117">
        <v>1163.0855943800002</v>
      </c>
      <c r="E80" s="49">
        <v>25.615811242795417</v>
      </c>
      <c r="I80" s="35"/>
    </row>
    <row r="81" spans="1:9" x14ac:dyDescent="0.25">
      <c r="A81" s="1"/>
      <c r="C81" s="69">
        <v>36</v>
      </c>
      <c r="D81" s="117">
        <v>1112.4096352000001</v>
      </c>
      <c r="E81" s="49">
        <v>22.924094772794888</v>
      </c>
      <c r="I81" s="35"/>
    </row>
    <row r="82" spans="1:9" x14ac:dyDescent="0.25">
      <c r="A82" s="1"/>
      <c r="C82" s="69">
        <v>37</v>
      </c>
      <c r="D82" s="117">
        <v>1083.1065495699997</v>
      </c>
      <c r="E82" s="49">
        <v>21.423049572796117</v>
      </c>
      <c r="I82" s="35"/>
    </row>
    <row r="83" spans="1:9" x14ac:dyDescent="0.25">
      <c r="A83" s="1"/>
      <c r="C83" s="69">
        <v>38</v>
      </c>
      <c r="D83" s="117">
        <v>1110.9427796299994</v>
      </c>
      <c r="E83" s="49">
        <v>23.855668502795425</v>
      </c>
      <c r="I83" s="35"/>
    </row>
    <row r="84" spans="1:9" x14ac:dyDescent="0.25">
      <c r="A84" s="1"/>
      <c r="C84" s="69">
        <v>39</v>
      </c>
      <c r="D84" s="117">
        <v>1147.5925540399999</v>
      </c>
      <c r="E84" s="49">
        <v>27.107231672795479</v>
      </c>
      <c r="I84" s="35"/>
    </row>
    <row r="85" spans="1:9" x14ac:dyDescent="0.25">
      <c r="A85" s="1"/>
      <c r="C85" s="69">
        <v>40</v>
      </c>
      <c r="D85" s="117">
        <v>1190.3981856700002</v>
      </c>
      <c r="E85" s="49">
        <v>29.201048292795804</v>
      </c>
      <c r="I85" s="35"/>
    </row>
    <row r="86" spans="1:9" x14ac:dyDescent="0.25">
      <c r="A86" s="1"/>
      <c r="C86" s="69">
        <v>41</v>
      </c>
      <c r="D86" s="117">
        <v>1270.3634258599991</v>
      </c>
      <c r="E86" s="49">
        <v>36.453585952794356</v>
      </c>
      <c r="I86" s="35"/>
    </row>
    <row r="87" spans="1:9" x14ac:dyDescent="0.25">
      <c r="A87" s="1"/>
      <c r="C87" s="69">
        <v>42</v>
      </c>
      <c r="D87" s="117">
        <v>1437.9848246199999</v>
      </c>
      <c r="E87" s="49">
        <v>47.712351192795268</v>
      </c>
      <c r="I87" s="35"/>
    </row>
    <row r="88" spans="1:9" x14ac:dyDescent="0.25">
      <c r="A88" s="1"/>
      <c r="C88" s="69">
        <v>43</v>
      </c>
      <c r="D88" s="117">
        <v>1501.3405119600002</v>
      </c>
      <c r="E88" s="49">
        <v>50.542277992796016</v>
      </c>
      <c r="I88" s="35"/>
    </row>
    <row r="89" spans="1:9" x14ac:dyDescent="0.25">
      <c r="A89" s="1"/>
      <c r="C89" s="69">
        <v>44</v>
      </c>
      <c r="D89" s="117">
        <v>1495.4249958800001</v>
      </c>
      <c r="E89" s="49">
        <v>49.338458962796039</v>
      </c>
      <c r="I89" s="35"/>
    </row>
    <row r="90" spans="1:9" x14ac:dyDescent="0.25">
      <c r="A90" s="1"/>
      <c r="C90" s="69">
        <v>45</v>
      </c>
      <c r="D90" s="117">
        <v>1462.09984031</v>
      </c>
      <c r="E90" s="49">
        <v>47.957866672795944</v>
      </c>
      <c r="I90" s="35"/>
    </row>
    <row r="91" spans="1:9" x14ac:dyDescent="0.25">
      <c r="A91" s="1"/>
      <c r="C91" s="69">
        <v>46</v>
      </c>
      <c r="D91" s="117">
        <v>1335.8131123000007</v>
      </c>
      <c r="E91" s="49">
        <v>36.694205442796601</v>
      </c>
      <c r="I91" s="35"/>
    </row>
    <row r="92" spans="1:9" x14ac:dyDescent="0.25">
      <c r="A92" s="1"/>
      <c r="C92" s="69">
        <v>47</v>
      </c>
      <c r="D92" s="117">
        <v>1147.8774696999994</v>
      </c>
      <c r="E92" s="49">
        <v>30.271815132795837</v>
      </c>
      <c r="I92" s="35"/>
    </row>
    <row r="93" spans="1:9" x14ac:dyDescent="0.25">
      <c r="A93" s="1"/>
      <c r="C93" s="69">
        <v>48</v>
      </c>
      <c r="D93" s="117">
        <v>943.69492050000042</v>
      </c>
      <c r="E93" s="49">
        <v>18.899153552795951</v>
      </c>
      <c r="F93" s="108"/>
      <c r="I93" s="35"/>
    </row>
    <row r="94" spans="1:9" x14ac:dyDescent="0.25">
      <c r="A94" s="1"/>
      <c r="C94" s="69">
        <v>49</v>
      </c>
      <c r="D94" s="117">
        <v>783.36202333000028</v>
      </c>
      <c r="E94" s="49">
        <v>17.677753052795538</v>
      </c>
      <c r="I94" s="35"/>
    </row>
    <row r="95" spans="1:9" x14ac:dyDescent="0.25">
      <c r="A95" s="1"/>
      <c r="C95" s="69">
        <v>50</v>
      </c>
      <c r="D95" s="117">
        <v>664.52353234999964</v>
      </c>
      <c r="E95" s="49">
        <v>13.415119942795855</v>
      </c>
      <c r="I95" s="35"/>
    </row>
    <row r="96" spans="1:9" x14ac:dyDescent="0.25">
      <c r="A96" s="1"/>
      <c r="C96" s="69">
        <v>51</v>
      </c>
      <c r="D96" s="117">
        <v>601.2875616299998</v>
      </c>
      <c r="E96" s="49">
        <v>13.139507802795379</v>
      </c>
      <c r="I96" s="35"/>
    </row>
    <row r="97" spans="1:9" x14ac:dyDescent="0.25">
      <c r="A97" s="1"/>
      <c r="C97" s="69">
        <v>52</v>
      </c>
      <c r="D97" s="117">
        <v>582.94165890999989</v>
      </c>
      <c r="E97" s="49">
        <v>12.006930562795674</v>
      </c>
      <c r="I97" s="35"/>
    </row>
    <row r="98" spans="1:9" x14ac:dyDescent="0.25">
      <c r="A98" s="1"/>
      <c r="C98" s="69">
        <v>53</v>
      </c>
      <c r="D98" s="117">
        <v>589.99576279999997</v>
      </c>
      <c r="E98" s="49">
        <v>12.990400362795526</v>
      </c>
      <c r="I98" s="35"/>
    </row>
    <row r="99" spans="1:9" x14ac:dyDescent="0.25">
      <c r="A99" s="1"/>
      <c r="C99" s="69">
        <v>54</v>
      </c>
      <c r="D99" s="117">
        <v>666.62219291999986</v>
      </c>
      <c r="E99" s="49">
        <v>14.995646102795376</v>
      </c>
      <c r="I99" s="35"/>
    </row>
    <row r="100" spans="1:9" x14ac:dyDescent="0.25">
      <c r="A100" s="1"/>
      <c r="C100" s="69">
        <v>55</v>
      </c>
      <c r="D100" s="117">
        <v>891.11036894000017</v>
      </c>
      <c r="E100" s="49">
        <v>19.642575282796088</v>
      </c>
      <c r="I100" s="35"/>
    </row>
    <row r="101" spans="1:9" x14ac:dyDescent="0.25">
      <c r="A101" s="1"/>
      <c r="C101" s="69">
        <v>56</v>
      </c>
      <c r="D101" s="117">
        <v>1203.2489188199997</v>
      </c>
      <c r="E101" s="49">
        <v>30.431904492796093</v>
      </c>
      <c r="I101" s="35"/>
    </row>
    <row r="102" spans="1:9" x14ac:dyDescent="0.25">
      <c r="A102" s="1"/>
      <c r="C102" s="69">
        <v>57</v>
      </c>
      <c r="D102" s="117">
        <v>1290.9743974799994</v>
      </c>
      <c r="E102" s="49">
        <v>34.035200522794639</v>
      </c>
      <c r="I102" s="35"/>
    </row>
    <row r="103" spans="1:9" x14ac:dyDescent="0.25">
      <c r="A103" s="1"/>
      <c r="C103" s="69">
        <v>58</v>
      </c>
      <c r="D103" s="117">
        <v>1265.10333683</v>
      </c>
      <c r="E103" s="49">
        <v>31.26238819279547</v>
      </c>
      <c r="I103" s="35"/>
    </row>
    <row r="104" spans="1:9" x14ac:dyDescent="0.25">
      <c r="A104" s="1"/>
      <c r="C104" s="69">
        <v>59</v>
      </c>
      <c r="D104" s="117">
        <v>1185.8081892200005</v>
      </c>
      <c r="E104" s="49">
        <v>28.05781110279554</v>
      </c>
      <c r="I104" s="35"/>
    </row>
    <row r="105" spans="1:9" x14ac:dyDescent="0.25">
      <c r="A105" s="1"/>
      <c r="C105" s="69">
        <v>60</v>
      </c>
      <c r="D105" s="117">
        <v>1121.5465387500003</v>
      </c>
      <c r="E105" s="49">
        <v>27.447576352795522</v>
      </c>
      <c r="I105" s="35"/>
    </row>
    <row r="106" spans="1:9" x14ac:dyDescent="0.25">
      <c r="A106" s="1"/>
      <c r="C106" s="69">
        <v>61</v>
      </c>
      <c r="D106" s="117">
        <v>1098.224462879999</v>
      </c>
      <c r="E106" s="49">
        <v>27.462537632796057</v>
      </c>
      <c r="I106" s="35"/>
    </row>
    <row r="107" spans="1:9" x14ac:dyDescent="0.25">
      <c r="A107" s="1"/>
      <c r="C107" s="69">
        <v>62</v>
      </c>
      <c r="D107" s="117">
        <v>1126.9290763599997</v>
      </c>
      <c r="E107" s="49">
        <v>25.98167598279565</v>
      </c>
      <c r="I107" s="35"/>
    </row>
    <row r="108" spans="1:9" x14ac:dyDescent="0.25">
      <c r="A108" s="1"/>
      <c r="C108" s="69">
        <v>63</v>
      </c>
      <c r="D108" s="117">
        <v>1163.2454074700004</v>
      </c>
      <c r="E108" s="49">
        <v>26.246095992795517</v>
      </c>
      <c r="I108" s="35"/>
    </row>
    <row r="109" spans="1:9" x14ac:dyDescent="0.25">
      <c r="A109" s="1"/>
      <c r="C109" s="69">
        <v>64</v>
      </c>
      <c r="D109" s="117">
        <v>1191.3598824600001</v>
      </c>
      <c r="E109" s="49">
        <v>29.537225312795499</v>
      </c>
      <c r="I109" s="35"/>
    </row>
    <row r="110" spans="1:9" x14ac:dyDescent="0.25">
      <c r="A110" s="1"/>
      <c r="C110" s="69">
        <v>65</v>
      </c>
      <c r="D110" s="117">
        <v>1258.1950521099996</v>
      </c>
      <c r="E110" s="49">
        <v>35.316885252795828</v>
      </c>
      <c r="I110" s="35"/>
    </row>
    <row r="111" spans="1:9" x14ac:dyDescent="0.25">
      <c r="A111" s="1"/>
      <c r="C111" s="69">
        <v>66</v>
      </c>
      <c r="D111" s="117">
        <v>1444.9513074300003</v>
      </c>
      <c r="E111" s="49">
        <v>48.138158192796709</v>
      </c>
      <c r="I111" s="35"/>
    </row>
    <row r="112" spans="1:9" x14ac:dyDescent="0.25">
      <c r="A112" s="1"/>
      <c r="C112" s="69">
        <v>67</v>
      </c>
      <c r="D112" s="117">
        <v>1520.8088227000005</v>
      </c>
      <c r="E112" s="49">
        <v>52.777631242795223</v>
      </c>
      <c r="I112" s="35"/>
    </row>
    <row r="113" spans="1:9" x14ac:dyDescent="0.25">
      <c r="A113" s="1"/>
      <c r="C113" s="69">
        <v>68</v>
      </c>
      <c r="D113" s="117">
        <v>1517.22807489</v>
      </c>
      <c r="E113" s="49">
        <v>51.203227192796476</v>
      </c>
      <c r="I113" s="35"/>
    </row>
    <row r="114" spans="1:9" x14ac:dyDescent="0.25">
      <c r="A114" s="1"/>
      <c r="C114" s="69">
        <v>69</v>
      </c>
      <c r="D114" s="117">
        <v>1482.0101637299999</v>
      </c>
      <c r="E114" s="49">
        <v>49.590706462795424</v>
      </c>
      <c r="I114" s="35"/>
    </row>
    <row r="115" spans="1:9" x14ac:dyDescent="0.25">
      <c r="A115" s="1"/>
      <c r="C115" s="69">
        <v>70</v>
      </c>
      <c r="D115" s="117">
        <v>1354.6278563999999</v>
      </c>
      <c r="E115" s="49">
        <v>39.994541942795422</v>
      </c>
      <c r="I115" s="35"/>
    </row>
    <row r="116" spans="1:9" x14ac:dyDescent="0.25">
      <c r="A116" s="1"/>
      <c r="C116" s="69">
        <v>71</v>
      </c>
      <c r="D116" s="117">
        <v>1133.7095123700005</v>
      </c>
      <c r="E116" s="49">
        <v>27.911882032796029</v>
      </c>
      <c r="I116" s="35"/>
    </row>
    <row r="117" spans="1:9" x14ac:dyDescent="0.25">
      <c r="A117" s="1"/>
      <c r="C117" s="69">
        <v>72</v>
      </c>
      <c r="D117" s="117">
        <v>879.39245108000046</v>
      </c>
      <c r="E117" s="49">
        <v>18.901706292796234</v>
      </c>
      <c r="F117" s="108"/>
      <c r="I117" s="35"/>
    </row>
    <row r="118" spans="1:9" x14ac:dyDescent="0.25">
      <c r="A118" s="1"/>
      <c r="C118" s="69">
        <v>73</v>
      </c>
      <c r="D118" s="117">
        <v>716.78630620000001</v>
      </c>
      <c r="E118" s="49">
        <v>15.313485413548392</v>
      </c>
      <c r="I118" s="35"/>
    </row>
    <row r="119" spans="1:9" x14ac:dyDescent="0.25">
      <c r="A119" s="1"/>
      <c r="C119" s="69">
        <v>74</v>
      </c>
      <c r="D119" s="117">
        <v>630.78308979000042</v>
      </c>
      <c r="E119" s="49">
        <v>15.005942633548329</v>
      </c>
      <c r="I119" s="35"/>
    </row>
    <row r="120" spans="1:9" x14ac:dyDescent="0.25">
      <c r="A120" s="1"/>
      <c r="C120" s="69">
        <v>75</v>
      </c>
      <c r="D120" s="117">
        <v>594.67972184999985</v>
      </c>
      <c r="E120" s="49">
        <v>14.769444393548611</v>
      </c>
      <c r="I120" s="35"/>
    </row>
    <row r="121" spans="1:9" x14ac:dyDescent="0.25">
      <c r="A121" s="1"/>
      <c r="C121" s="69">
        <v>76</v>
      </c>
      <c r="D121" s="117">
        <v>582.65629591999993</v>
      </c>
      <c r="E121" s="49">
        <v>15.010757853548284</v>
      </c>
      <c r="I121" s="35"/>
    </row>
    <row r="122" spans="1:9" x14ac:dyDescent="0.25">
      <c r="A122" s="1"/>
      <c r="C122" s="69">
        <v>77</v>
      </c>
      <c r="D122" s="117">
        <v>592.34553501000005</v>
      </c>
      <c r="E122" s="49">
        <v>13.659974003548655</v>
      </c>
      <c r="I122" s="35"/>
    </row>
    <row r="123" spans="1:9" x14ac:dyDescent="0.25">
      <c r="A123" s="1"/>
      <c r="C123" s="69">
        <v>78</v>
      </c>
      <c r="D123" s="117">
        <v>667.38420629000007</v>
      </c>
      <c r="E123" s="49">
        <v>14.232688563548209</v>
      </c>
      <c r="I123" s="35"/>
    </row>
    <row r="124" spans="1:9" x14ac:dyDescent="0.25">
      <c r="A124" s="1"/>
      <c r="C124" s="69">
        <v>79</v>
      </c>
      <c r="D124" s="117">
        <v>888.09215534999976</v>
      </c>
      <c r="E124" s="49">
        <v>20.100979803548171</v>
      </c>
      <c r="I124" s="35"/>
    </row>
    <row r="125" spans="1:9" x14ac:dyDescent="0.25">
      <c r="A125" s="1"/>
      <c r="C125" s="69">
        <v>80</v>
      </c>
      <c r="D125" s="117">
        <v>1203.7489581499999</v>
      </c>
      <c r="E125" s="49">
        <v>33.555914863549106</v>
      </c>
      <c r="I125" s="35"/>
    </row>
    <row r="126" spans="1:9" x14ac:dyDescent="0.25">
      <c r="A126" s="1"/>
      <c r="C126" s="69">
        <v>81</v>
      </c>
      <c r="D126" s="117">
        <v>1293.77266988</v>
      </c>
      <c r="E126" s="49">
        <v>35.943048133547563</v>
      </c>
      <c r="I126" s="35"/>
    </row>
    <row r="127" spans="1:9" x14ac:dyDescent="0.25">
      <c r="A127" s="1"/>
      <c r="C127" s="69">
        <v>82</v>
      </c>
      <c r="D127" s="117">
        <v>1243.6109583699993</v>
      </c>
      <c r="E127" s="49">
        <v>34.677437413547977</v>
      </c>
      <c r="I127" s="35"/>
    </row>
    <row r="128" spans="1:9" x14ac:dyDescent="0.25">
      <c r="A128" s="1"/>
      <c r="C128" s="69">
        <v>83</v>
      </c>
      <c r="D128" s="117">
        <v>1167.8881668099998</v>
      </c>
      <c r="E128" s="49">
        <v>30.148174583548325</v>
      </c>
      <c r="I128" s="35"/>
    </row>
    <row r="129" spans="1:9" x14ac:dyDescent="0.25">
      <c r="A129" s="1"/>
      <c r="C129" s="69">
        <v>84</v>
      </c>
      <c r="D129" s="117">
        <v>1107.4212482999994</v>
      </c>
      <c r="E129" s="49">
        <v>27.61325219354876</v>
      </c>
      <c r="I129" s="35"/>
    </row>
    <row r="130" spans="1:9" x14ac:dyDescent="0.25">
      <c r="A130" s="1"/>
      <c r="C130" s="69">
        <v>85</v>
      </c>
      <c r="D130" s="117">
        <v>1083.6295763399999</v>
      </c>
      <c r="E130" s="49">
        <v>25.804831043548347</v>
      </c>
      <c r="I130" s="35"/>
    </row>
    <row r="131" spans="1:9" x14ac:dyDescent="0.25">
      <c r="A131" s="1"/>
      <c r="C131" s="69">
        <v>86</v>
      </c>
      <c r="D131" s="117">
        <v>1109.8893134699997</v>
      </c>
      <c r="E131" s="49">
        <v>26.194858343548276</v>
      </c>
      <c r="I131" s="35"/>
    </row>
    <row r="132" spans="1:9" x14ac:dyDescent="0.25">
      <c r="A132" s="1"/>
      <c r="C132" s="69">
        <v>87</v>
      </c>
      <c r="D132" s="117">
        <v>1152.0216907100005</v>
      </c>
      <c r="E132" s="49">
        <v>28.964578343548965</v>
      </c>
      <c r="I132" s="35"/>
    </row>
    <row r="133" spans="1:9" x14ac:dyDescent="0.25">
      <c r="A133" s="1"/>
      <c r="C133" s="69">
        <v>88</v>
      </c>
      <c r="D133" s="117">
        <v>1190.3397112300006</v>
      </c>
      <c r="E133" s="49">
        <v>33.338613533548596</v>
      </c>
      <c r="I133" s="35"/>
    </row>
    <row r="134" spans="1:9" x14ac:dyDescent="0.25">
      <c r="A134" s="1"/>
      <c r="C134" s="69">
        <v>89</v>
      </c>
      <c r="D134" s="117">
        <v>1255.9920181699995</v>
      </c>
      <c r="E134" s="49">
        <v>37.703339753546743</v>
      </c>
      <c r="I134" s="35"/>
    </row>
    <row r="135" spans="1:9" x14ac:dyDescent="0.25">
      <c r="A135" s="1"/>
      <c r="C135" s="69">
        <v>90</v>
      </c>
      <c r="D135" s="117">
        <v>1425.6113255500006</v>
      </c>
      <c r="E135" s="49">
        <v>49.903221713548646</v>
      </c>
      <c r="I135" s="35"/>
    </row>
    <row r="136" spans="1:9" x14ac:dyDescent="0.25">
      <c r="A136" s="1"/>
      <c r="C136" s="69">
        <v>91</v>
      </c>
      <c r="D136" s="117">
        <v>1493.9807411699994</v>
      </c>
      <c r="E136" s="49">
        <v>53.552696293548252</v>
      </c>
      <c r="I136" s="35"/>
    </row>
    <row r="137" spans="1:9" x14ac:dyDescent="0.25">
      <c r="A137" s="1"/>
      <c r="C137" s="69">
        <v>92</v>
      </c>
      <c r="D137" s="117">
        <v>1484.7553037900009</v>
      </c>
      <c r="E137" s="49">
        <v>53.625110473549057</v>
      </c>
      <c r="I137" s="35"/>
    </row>
    <row r="138" spans="1:9" x14ac:dyDescent="0.25">
      <c r="A138" s="1"/>
      <c r="C138" s="69">
        <v>93</v>
      </c>
      <c r="D138" s="117">
        <v>1453.8018377100002</v>
      </c>
      <c r="E138" s="49">
        <v>50.472496773548301</v>
      </c>
      <c r="I138" s="35"/>
    </row>
    <row r="139" spans="1:9" x14ac:dyDescent="0.25">
      <c r="A139" s="1"/>
      <c r="C139" s="69">
        <v>94</v>
      </c>
      <c r="D139" s="117">
        <v>1331.0887655599997</v>
      </c>
      <c r="E139" s="49">
        <v>42.204016083547913</v>
      </c>
      <c r="I139" s="35"/>
    </row>
    <row r="140" spans="1:9" x14ac:dyDescent="0.25">
      <c r="A140" s="1"/>
      <c r="C140" s="69">
        <v>95</v>
      </c>
      <c r="D140" s="117">
        <v>1120.0964184100008</v>
      </c>
      <c r="E140" s="49">
        <v>34.014976083548618</v>
      </c>
      <c r="I140" s="35"/>
    </row>
    <row r="141" spans="1:9" x14ac:dyDescent="0.25">
      <c r="A141" s="1"/>
      <c r="C141" s="69">
        <v>96</v>
      </c>
      <c r="D141" s="117">
        <v>890.41299733999995</v>
      </c>
      <c r="E141" s="49">
        <v>29.006987403548692</v>
      </c>
      <c r="F141" s="108"/>
      <c r="I141" s="35"/>
    </row>
    <row r="142" spans="1:9" x14ac:dyDescent="0.25">
      <c r="A142" s="1"/>
      <c r="C142" s="69">
        <v>97</v>
      </c>
      <c r="D142" s="117">
        <v>721.23514933000001</v>
      </c>
      <c r="E142" s="49">
        <v>20.308071873549125</v>
      </c>
      <c r="I142" s="35"/>
    </row>
    <row r="143" spans="1:9" x14ac:dyDescent="0.25">
      <c r="A143" s="1"/>
      <c r="C143" s="69">
        <v>98</v>
      </c>
      <c r="D143" s="117">
        <v>635.42889752000008</v>
      </c>
      <c r="E143" s="49">
        <v>20.780512203548369</v>
      </c>
      <c r="I143" s="35"/>
    </row>
    <row r="144" spans="1:9" x14ac:dyDescent="0.25">
      <c r="A144" s="1"/>
      <c r="C144" s="69">
        <v>99</v>
      </c>
      <c r="D144" s="117">
        <v>589.65595281000014</v>
      </c>
      <c r="E144" s="49">
        <v>20.296379393548364</v>
      </c>
      <c r="I144" s="35"/>
    </row>
    <row r="145" spans="1:9" x14ac:dyDescent="0.25">
      <c r="A145" s="1"/>
      <c r="C145" s="69">
        <v>100</v>
      </c>
      <c r="D145" s="117">
        <v>578.15619748999984</v>
      </c>
      <c r="E145" s="49">
        <v>19.167507313548185</v>
      </c>
      <c r="I145" s="35"/>
    </row>
    <row r="146" spans="1:9" x14ac:dyDescent="0.25">
      <c r="A146" s="1"/>
      <c r="C146" s="69">
        <v>101</v>
      </c>
      <c r="D146" s="117">
        <v>590.56943382999987</v>
      </c>
      <c r="E146" s="49">
        <v>19.876659273548171</v>
      </c>
      <c r="I146" s="35"/>
    </row>
    <row r="147" spans="1:9" x14ac:dyDescent="0.25">
      <c r="A147" s="1"/>
      <c r="C147" s="69">
        <v>102</v>
      </c>
      <c r="D147" s="117">
        <v>667.18808459000024</v>
      </c>
      <c r="E147" s="49">
        <v>20.026419113548172</v>
      </c>
      <c r="I147" s="35"/>
    </row>
    <row r="148" spans="1:9" x14ac:dyDescent="0.25">
      <c r="A148" s="1"/>
      <c r="C148" s="69">
        <v>103</v>
      </c>
      <c r="D148" s="117">
        <v>891.3127381700001</v>
      </c>
      <c r="E148" s="49">
        <v>25.467027803548717</v>
      </c>
      <c r="I148" s="35"/>
    </row>
    <row r="149" spans="1:9" x14ac:dyDescent="0.25">
      <c r="A149" s="1"/>
      <c r="C149" s="69">
        <v>104</v>
      </c>
      <c r="D149" s="117">
        <v>1193.2068363799997</v>
      </c>
      <c r="E149" s="49">
        <v>35.37729875354853</v>
      </c>
      <c r="I149" s="35"/>
    </row>
    <row r="150" spans="1:9" x14ac:dyDescent="0.25">
      <c r="A150" s="1"/>
      <c r="C150" s="69">
        <v>105</v>
      </c>
      <c r="D150" s="117">
        <v>1311.2041817600007</v>
      </c>
      <c r="E150" s="49">
        <v>38.345519933548758</v>
      </c>
      <c r="I150" s="35"/>
    </row>
    <row r="151" spans="1:9" x14ac:dyDescent="0.25">
      <c r="A151" s="1"/>
      <c r="C151" s="69">
        <v>106</v>
      </c>
      <c r="D151" s="117">
        <v>1302.8768598899999</v>
      </c>
      <c r="E151" s="49">
        <v>37.983851623548162</v>
      </c>
      <c r="I151" s="35"/>
    </row>
    <row r="152" spans="1:9" x14ac:dyDescent="0.25">
      <c r="A152" s="1"/>
      <c r="C152" s="69">
        <v>107</v>
      </c>
      <c r="D152" s="117">
        <v>1226.49527117</v>
      </c>
      <c r="E152" s="49">
        <v>29.626438553548496</v>
      </c>
      <c r="I152" s="35"/>
    </row>
    <row r="153" spans="1:9" x14ac:dyDescent="0.25">
      <c r="A153" s="1"/>
      <c r="C153" s="69">
        <v>108</v>
      </c>
      <c r="D153" s="117">
        <v>1150.1280772899995</v>
      </c>
      <c r="E153" s="49">
        <v>26.175637473548022</v>
      </c>
      <c r="I153" s="35"/>
    </row>
    <row r="154" spans="1:9" x14ac:dyDescent="0.25">
      <c r="A154" s="1"/>
      <c r="C154" s="69">
        <v>109</v>
      </c>
      <c r="D154" s="117">
        <v>1117.8025922699999</v>
      </c>
      <c r="E154" s="49">
        <v>23.502371693547957</v>
      </c>
      <c r="I154" s="35"/>
    </row>
    <row r="155" spans="1:9" x14ac:dyDescent="0.25">
      <c r="A155" s="1"/>
      <c r="C155" s="69">
        <v>110</v>
      </c>
      <c r="D155" s="117">
        <v>1136.9725573100002</v>
      </c>
      <c r="E155" s="49">
        <v>23.941580593547769</v>
      </c>
      <c r="I155" s="35"/>
    </row>
    <row r="156" spans="1:9" x14ac:dyDescent="0.25">
      <c r="A156" s="1"/>
      <c r="C156" s="69">
        <v>111</v>
      </c>
      <c r="D156" s="117">
        <v>1163.02417567</v>
      </c>
      <c r="E156" s="49">
        <v>26.587514343549174</v>
      </c>
      <c r="I156" s="35"/>
    </row>
    <row r="157" spans="1:9" x14ac:dyDescent="0.25">
      <c r="A157" s="1"/>
      <c r="C157" s="69">
        <v>112</v>
      </c>
      <c r="D157" s="117">
        <v>1176.15276935</v>
      </c>
      <c r="E157" s="49">
        <v>28.608067813547905</v>
      </c>
      <c r="I157" s="35"/>
    </row>
    <row r="158" spans="1:9" x14ac:dyDescent="0.25">
      <c r="A158" s="1"/>
      <c r="C158" s="69">
        <v>113</v>
      </c>
      <c r="D158" s="117">
        <v>1236.0270891600007</v>
      </c>
      <c r="E158" s="49">
        <v>34.501138313548608</v>
      </c>
      <c r="I158" s="35"/>
    </row>
    <row r="159" spans="1:9" x14ac:dyDescent="0.25">
      <c r="A159" s="1"/>
      <c r="C159" s="69">
        <v>114</v>
      </c>
      <c r="D159" s="117">
        <v>1403.1625251999999</v>
      </c>
      <c r="E159" s="49">
        <v>43.730329783548314</v>
      </c>
      <c r="I159" s="35"/>
    </row>
    <row r="160" spans="1:9" x14ac:dyDescent="0.25">
      <c r="A160" s="1"/>
      <c r="C160" s="69">
        <v>115</v>
      </c>
      <c r="D160" s="117">
        <v>1465.4359541600002</v>
      </c>
      <c r="E160" s="49">
        <v>47.370509423548583</v>
      </c>
      <c r="I160" s="35"/>
    </row>
    <row r="161" spans="1:9" x14ac:dyDescent="0.25">
      <c r="A161" s="1"/>
      <c r="C161" s="69">
        <v>116</v>
      </c>
      <c r="D161" s="117">
        <v>1444.8318410000004</v>
      </c>
      <c r="E161" s="49">
        <v>48.124352373549527</v>
      </c>
      <c r="I161" s="35"/>
    </row>
    <row r="162" spans="1:9" x14ac:dyDescent="0.25">
      <c r="A162" s="1"/>
      <c r="C162" s="69">
        <v>117</v>
      </c>
      <c r="D162" s="117">
        <v>1405.6831614599994</v>
      </c>
      <c r="E162" s="49">
        <v>44.695970803548562</v>
      </c>
      <c r="I162" s="35"/>
    </row>
    <row r="163" spans="1:9" x14ac:dyDescent="0.25">
      <c r="A163" s="1"/>
      <c r="C163" s="69">
        <v>118</v>
      </c>
      <c r="D163" s="117">
        <v>1285.4481414100001</v>
      </c>
      <c r="E163" s="49">
        <v>37.202106133548114</v>
      </c>
      <c r="I163" s="35"/>
    </row>
    <row r="164" spans="1:9" x14ac:dyDescent="0.25">
      <c r="A164" s="1"/>
      <c r="C164" s="69">
        <v>119</v>
      </c>
      <c r="D164" s="117">
        <v>1094.9615775800005</v>
      </c>
      <c r="E164" s="49">
        <v>27.265081683547805</v>
      </c>
      <c r="I164" s="35"/>
    </row>
    <row r="165" spans="1:9" x14ac:dyDescent="0.25">
      <c r="A165" s="1"/>
      <c r="C165" s="69">
        <v>120</v>
      </c>
      <c r="D165" s="117">
        <v>887.58352998999999</v>
      </c>
      <c r="E165" s="49">
        <v>21.349454193547899</v>
      </c>
      <c r="F165" s="108"/>
      <c r="I165" s="35"/>
    </row>
    <row r="166" spans="1:9" x14ac:dyDescent="0.25">
      <c r="A166" s="1"/>
      <c r="C166" s="69">
        <v>121</v>
      </c>
      <c r="D166" s="117">
        <v>737.08993864999945</v>
      </c>
      <c r="E166" s="49">
        <v>16.828918963548404</v>
      </c>
      <c r="I166" s="35"/>
    </row>
    <row r="167" spans="1:9" x14ac:dyDescent="0.25">
      <c r="A167" s="1"/>
      <c r="C167" s="69">
        <v>122</v>
      </c>
      <c r="D167" s="117">
        <v>646.62397523000004</v>
      </c>
      <c r="E167" s="49">
        <v>15.271498873548012</v>
      </c>
      <c r="I167" s="35"/>
    </row>
    <row r="168" spans="1:9" x14ac:dyDescent="0.25">
      <c r="A168" s="1"/>
      <c r="C168" s="69">
        <v>123</v>
      </c>
      <c r="D168" s="117">
        <v>597.48204992000001</v>
      </c>
      <c r="E168" s="49">
        <v>17.37232681354817</v>
      </c>
      <c r="I168" s="35"/>
    </row>
    <row r="169" spans="1:9" x14ac:dyDescent="0.25">
      <c r="A169" s="1"/>
      <c r="C169" s="69">
        <v>124</v>
      </c>
      <c r="D169" s="117">
        <v>575.35556188999976</v>
      </c>
      <c r="E169" s="49">
        <v>18.683305523548597</v>
      </c>
      <c r="I169" s="35"/>
    </row>
    <row r="170" spans="1:9" x14ac:dyDescent="0.25">
      <c r="A170" s="1"/>
      <c r="C170" s="69">
        <v>125</v>
      </c>
      <c r="D170" s="117">
        <v>584.05581886999971</v>
      </c>
      <c r="E170" s="49">
        <v>20.190957443548086</v>
      </c>
      <c r="I170" s="35"/>
    </row>
    <row r="171" spans="1:9" x14ac:dyDescent="0.25">
      <c r="A171" s="1"/>
      <c r="C171" s="69">
        <v>126</v>
      </c>
      <c r="D171" s="117">
        <v>651.00432919000013</v>
      </c>
      <c r="E171" s="49">
        <v>18.303710173548552</v>
      </c>
      <c r="I171" s="35"/>
    </row>
    <row r="172" spans="1:9" x14ac:dyDescent="0.25">
      <c r="A172" s="1"/>
      <c r="C172" s="69">
        <v>127</v>
      </c>
      <c r="D172" s="117">
        <v>803.77660698999966</v>
      </c>
      <c r="E172" s="49">
        <v>24.622556863548425</v>
      </c>
      <c r="I172" s="35"/>
    </row>
    <row r="173" spans="1:9" x14ac:dyDescent="0.25">
      <c r="A173" s="1"/>
      <c r="C173" s="69">
        <v>128</v>
      </c>
      <c r="D173" s="117">
        <v>1034.3302893999994</v>
      </c>
      <c r="E173" s="49">
        <v>28.905647313547888</v>
      </c>
      <c r="I173" s="35"/>
    </row>
    <row r="174" spans="1:9" x14ac:dyDescent="0.25">
      <c r="A174" s="1"/>
      <c r="C174" s="69">
        <v>129</v>
      </c>
      <c r="D174" s="117">
        <v>1201.5451905800001</v>
      </c>
      <c r="E174" s="49">
        <v>29.930076753548292</v>
      </c>
      <c r="I174" s="35"/>
    </row>
    <row r="175" spans="1:9" x14ac:dyDescent="0.25">
      <c r="A175" s="1"/>
      <c r="C175" s="69">
        <v>130</v>
      </c>
      <c r="D175" s="117">
        <v>1226.1316873000001</v>
      </c>
      <c r="E175" s="49">
        <v>29.980032133547866</v>
      </c>
      <c r="I175" s="35"/>
    </row>
    <row r="176" spans="1:9" x14ac:dyDescent="0.25">
      <c r="A176" s="1"/>
      <c r="C176" s="69">
        <v>131</v>
      </c>
      <c r="D176" s="117">
        <v>1166.1021441599996</v>
      </c>
      <c r="E176" s="49">
        <v>25.691863743548993</v>
      </c>
      <c r="I176" s="35"/>
    </row>
    <row r="177" spans="1:12" x14ac:dyDescent="0.25">
      <c r="A177" s="1"/>
      <c r="C177" s="69">
        <v>132</v>
      </c>
      <c r="D177" s="117">
        <v>1105.8430801299996</v>
      </c>
      <c r="E177" s="49">
        <v>22.870021633548731</v>
      </c>
      <c r="I177" s="35"/>
    </row>
    <row r="178" spans="1:12" x14ac:dyDescent="0.25">
      <c r="A178" s="1"/>
      <c r="C178" s="69">
        <v>133</v>
      </c>
      <c r="D178" s="117">
        <v>1071.9066743800008</v>
      </c>
      <c r="E178" s="49">
        <v>20.564507743547892</v>
      </c>
      <c r="I178" s="35"/>
    </row>
    <row r="179" spans="1:12" x14ac:dyDescent="0.25">
      <c r="A179" s="1"/>
      <c r="C179" s="69">
        <v>134</v>
      </c>
      <c r="D179" s="117">
        <v>1088.4701621299992</v>
      </c>
      <c r="E179" s="49">
        <v>22.495867463548393</v>
      </c>
      <c r="I179" s="35"/>
    </row>
    <row r="180" spans="1:12" x14ac:dyDescent="0.25">
      <c r="A180" s="1"/>
      <c r="C180" s="69">
        <v>135</v>
      </c>
      <c r="D180" s="117">
        <v>1102.2961887000001</v>
      </c>
      <c r="E180" s="49">
        <v>27.678527003548652</v>
      </c>
      <c r="I180" s="35"/>
    </row>
    <row r="181" spans="1:12" x14ac:dyDescent="0.25">
      <c r="A181" s="1"/>
      <c r="C181" s="69">
        <v>136</v>
      </c>
      <c r="D181" s="117">
        <v>1131.6520677499996</v>
      </c>
      <c r="E181" s="49">
        <v>32.311647923547525</v>
      </c>
      <c r="I181" s="35"/>
    </row>
    <row r="182" spans="1:12" x14ac:dyDescent="0.25">
      <c r="A182" s="1"/>
      <c r="C182" s="69">
        <v>137</v>
      </c>
      <c r="D182" s="117">
        <v>1207.0886963899998</v>
      </c>
      <c r="E182" s="49">
        <v>36.272127393548772</v>
      </c>
      <c r="I182" s="35"/>
    </row>
    <row r="183" spans="1:12" x14ac:dyDescent="0.25">
      <c r="A183" s="1"/>
      <c r="C183" s="69">
        <v>138</v>
      </c>
      <c r="D183" s="117">
        <v>1367.3673117900003</v>
      </c>
      <c r="E183" s="49">
        <v>43.086028713547876</v>
      </c>
      <c r="I183" s="35"/>
    </row>
    <row r="184" spans="1:12" x14ac:dyDescent="0.25">
      <c r="A184" s="1"/>
      <c r="C184" s="69">
        <v>139</v>
      </c>
      <c r="D184" s="117">
        <v>1443.1618655500001</v>
      </c>
      <c r="E184" s="49">
        <v>47.895912323549055</v>
      </c>
      <c r="I184" s="35"/>
    </row>
    <row r="185" spans="1:12" x14ac:dyDescent="0.25">
      <c r="A185" s="1"/>
      <c r="C185" s="69">
        <v>140</v>
      </c>
      <c r="D185" s="117">
        <v>1426.0892899799999</v>
      </c>
      <c r="E185" s="49">
        <v>49.346123123547613</v>
      </c>
      <c r="I185" s="35"/>
    </row>
    <row r="186" spans="1:12" x14ac:dyDescent="0.25">
      <c r="A186" s="1"/>
      <c r="C186" s="69">
        <v>141</v>
      </c>
      <c r="D186" s="117">
        <v>1381.5201803399996</v>
      </c>
      <c r="E186" s="49">
        <v>46.967644333547923</v>
      </c>
      <c r="I186" s="35"/>
    </row>
    <row r="187" spans="1:12" x14ac:dyDescent="0.25">
      <c r="A187" s="1"/>
      <c r="C187" s="69">
        <v>142</v>
      </c>
      <c r="D187" s="117">
        <v>1269.2685903899999</v>
      </c>
      <c r="E187" s="49">
        <v>38.147395903548386</v>
      </c>
      <c r="I187" s="35"/>
    </row>
    <row r="188" spans="1:12" x14ac:dyDescent="0.25">
      <c r="A188" s="1"/>
      <c r="C188" s="69">
        <v>143</v>
      </c>
      <c r="D188" s="117">
        <v>1096.8032040700004</v>
      </c>
      <c r="E188" s="49">
        <v>31.066662763548038</v>
      </c>
      <c r="I188" s="35"/>
    </row>
    <row r="189" spans="1:12" x14ac:dyDescent="0.25">
      <c r="A189" s="1"/>
      <c r="C189" s="69">
        <v>144</v>
      </c>
      <c r="D189" s="117">
        <v>920.3175340099998</v>
      </c>
      <c r="E189" s="49">
        <v>24.726774183548287</v>
      </c>
      <c r="F189" s="108"/>
      <c r="I189" s="35"/>
    </row>
    <row r="190" spans="1:12" x14ac:dyDescent="0.25">
      <c r="A190" s="1"/>
      <c r="C190" s="69">
        <v>145</v>
      </c>
      <c r="D190" s="117">
        <v>761.02449483999999</v>
      </c>
      <c r="E190" s="49">
        <v>20.238833753548988</v>
      </c>
      <c r="I190" s="35"/>
      <c r="L190" s="108"/>
    </row>
    <row r="191" spans="1:12" x14ac:dyDescent="0.25">
      <c r="A191" s="1"/>
      <c r="C191" s="69">
        <v>146</v>
      </c>
      <c r="D191" s="117">
        <v>655.11524008000015</v>
      </c>
      <c r="E191" s="49">
        <v>17.471097283548374</v>
      </c>
      <c r="I191" s="35"/>
      <c r="L191" s="108"/>
    </row>
    <row r="192" spans="1:12" x14ac:dyDescent="0.25">
      <c r="A192" s="1"/>
      <c r="C192" s="69">
        <v>147</v>
      </c>
      <c r="D192" s="117">
        <v>578.84389787000032</v>
      </c>
      <c r="E192" s="49">
        <v>16.081150173548281</v>
      </c>
      <c r="I192" s="35"/>
      <c r="L192" s="108"/>
    </row>
    <row r="193" spans="1:12" x14ac:dyDescent="0.25">
      <c r="A193" s="1"/>
      <c r="C193" s="69">
        <v>148</v>
      </c>
      <c r="D193" s="117">
        <v>553.19755340999984</v>
      </c>
      <c r="E193" s="49">
        <v>15.540511153548437</v>
      </c>
      <c r="I193" s="35"/>
      <c r="L193" s="108"/>
    </row>
    <row r="194" spans="1:12" x14ac:dyDescent="0.25">
      <c r="A194" s="1"/>
      <c r="C194" s="69">
        <v>149</v>
      </c>
      <c r="D194" s="117">
        <v>552.95183158000009</v>
      </c>
      <c r="E194" s="49">
        <v>15.299072113548618</v>
      </c>
      <c r="I194" s="35"/>
      <c r="L194" s="108"/>
    </row>
    <row r="195" spans="1:12" x14ac:dyDescent="0.25">
      <c r="A195" s="1"/>
      <c r="C195" s="69">
        <v>150</v>
      </c>
      <c r="D195" s="117">
        <v>596.31633914999975</v>
      </c>
      <c r="E195" s="49">
        <v>16.551754263548105</v>
      </c>
      <c r="I195" s="35"/>
      <c r="L195" s="108"/>
    </row>
    <row r="196" spans="1:12" x14ac:dyDescent="0.25">
      <c r="A196" s="1"/>
      <c r="C196" s="69">
        <v>151</v>
      </c>
      <c r="D196" s="117">
        <v>712.43736707000005</v>
      </c>
      <c r="E196" s="49">
        <v>21.23709749354839</v>
      </c>
      <c r="I196" s="35"/>
      <c r="L196" s="108"/>
    </row>
    <row r="197" spans="1:12" x14ac:dyDescent="0.25">
      <c r="A197" s="1"/>
      <c r="C197" s="69">
        <v>152</v>
      </c>
      <c r="D197" s="117">
        <v>910.72760228000004</v>
      </c>
      <c r="E197" s="49">
        <v>25.736708963548381</v>
      </c>
      <c r="I197" s="35"/>
      <c r="L197" s="108"/>
    </row>
    <row r="198" spans="1:12" x14ac:dyDescent="0.25">
      <c r="A198" s="1"/>
      <c r="C198" s="69">
        <v>153</v>
      </c>
      <c r="D198" s="117">
        <v>1089.4288298599995</v>
      </c>
      <c r="E198" s="49">
        <v>26.543883693548651</v>
      </c>
      <c r="I198" s="35"/>
      <c r="L198" s="108"/>
    </row>
    <row r="199" spans="1:12" x14ac:dyDescent="0.25">
      <c r="A199" s="1"/>
      <c r="C199" s="69">
        <v>154</v>
      </c>
      <c r="D199" s="117">
        <v>1121.1189351600001</v>
      </c>
      <c r="E199" s="49">
        <v>23.352130743548742</v>
      </c>
      <c r="I199" s="35"/>
      <c r="L199" s="108"/>
    </row>
    <row r="200" spans="1:12" x14ac:dyDescent="0.25">
      <c r="A200" s="1"/>
      <c r="C200" s="69">
        <v>155</v>
      </c>
      <c r="D200" s="117">
        <v>1068.0185617300003</v>
      </c>
      <c r="E200" s="49">
        <v>20.963645583548896</v>
      </c>
      <c r="I200" s="35"/>
      <c r="L200" s="108"/>
    </row>
    <row r="201" spans="1:12" x14ac:dyDescent="0.25">
      <c r="A201" s="1"/>
      <c r="C201" s="69">
        <v>156</v>
      </c>
      <c r="D201" s="117">
        <v>1007.8933627999997</v>
      </c>
      <c r="E201" s="49">
        <v>19.797231673547913</v>
      </c>
      <c r="I201" s="35"/>
      <c r="L201" s="108"/>
    </row>
    <row r="202" spans="1:12" x14ac:dyDescent="0.25">
      <c r="A202" s="1"/>
      <c r="C202" s="69">
        <v>157</v>
      </c>
      <c r="D202" s="117">
        <v>995.18523954000023</v>
      </c>
      <c r="E202" s="49">
        <v>17.86664203354826</v>
      </c>
      <c r="I202" s="35"/>
      <c r="L202" s="108"/>
    </row>
    <row r="203" spans="1:12" x14ac:dyDescent="0.25">
      <c r="A203" s="1"/>
      <c r="C203" s="69">
        <v>158</v>
      </c>
      <c r="D203" s="117">
        <v>1002.0443537900002</v>
      </c>
      <c r="E203" s="49">
        <v>18.303806033548653</v>
      </c>
      <c r="I203" s="35"/>
      <c r="L203" s="108"/>
    </row>
    <row r="204" spans="1:12" x14ac:dyDescent="0.25">
      <c r="A204" s="1"/>
      <c r="C204" s="69">
        <v>159</v>
      </c>
      <c r="D204" s="117">
        <v>998.82081696999967</v>
      </c>
      <c r="E204" s="49">
        <v>21.899236143548023</v>
      </c>
      <c r="I204" s="35"/>
      <c r="L204" s="108"/>
    </row>
    <row r="205" spans="1:12" x14ac:dyDescent="0.25">
      <c r="A205" s="1"/>
      <c r="C205" s="69">
        <v>160</v>
      </c>
      <c r="D205" s="117">
        <v>1031.0713633099997</v>
      </c>
      <c r="E205" s="49">
        <v>26.083499593548595</v>
      </c>
      <c r="I205" s="35"/>
      <c r="L205" s="108"/>
    </row>
    <row r="206" spans="1:12" x14ac:dyDescent="0.25">
      <c r="A206" s="1"/>
      <c r="C206" s="69">
        <v>161</v>
      </c>
      <c r="D206" s="117">
        <v>1126.9734337100012</v>
      </c>
      <c r="E206" s="49">
        <v>31.416411363548377</v>
      </c>
      <c r="I206" s="35"/>
      <c r="L206" s="108"/>
    </row>
    <row r="207" spans="1:12" x14ac:dyDescent="0.25">
      <c r="A207" s="1"/>
      <c r="C207" s="69">
        <v>162</v>
      </c>
      <c r="D207" s="117">
        <v>1326.1167176200011</v>
      </c>
      <c r="E207" s="49">
        <v>43.931884353548639</v>
      </c>
      <c r="I207" s="35"/>
      <c r="L207" s="108"/>
    </row>
    <row r="208" spans="1:12" x14ac:dyDescent="0.25">
      <c r="A208" s="1"/>
      <c r="C208" s="69">
        <v>163</v>
      </c>
      <c r="D208" s="117">
        <v>1414.2189047300003</v>
      </c>
      <c r="E208" s="49">
        <v>48.054915153548336</v>
      </c>
      <c r="I208" s="35"/>
      <c r="L208" s="108"/>
    </row>
    <row r="209" spans="1:12" x14ac:dyDescent="0.25">
      <c r="A209" s="1"/>
      <c r="C209" s="69">
        <v>164</v>
      </c>
      <c r="D209" s="117">
        <v>1417.2448836000005</v>
      </c>
      <c r="E209" s="49">
        <v>48.900298903548901</v>
      </c>
      <c r="I209" s="35"/>
      <c r="L209" s="108"/>
    </row>
    <row r="210" spans="1:12" x14ac:dyDescent="0.25">
      <c r="A210" s="1"/>
      <c r="C210" s="69">
        <v>165</v>
      </c>
      <c r="D210" s="117">
        <v>1387.2663014199998</v>
      </c>
      <c r="E210" s="49">
        <v>50.650766713548592</v>
      </c>
      <c r="I210" s="35"/>
      <c r="L210" s="108"/>
    </row>
    <row r="211" spans="1:12" x14ac:dyDescent="0.25">
      <c r="A211" s="1"/>
      <c r="C211" s="69">
        <v>166</v>
      </c>
      <c r="D211" s="117">
        <v>1253.6756944200006</v>
      </c>
      <c r="E211" s="49">
        <v>44.602894253548357</v>
      </c>
      <c r="I211" s="35"/>
      <c r="L211" s="108"/>
    </row>
    <row r="212" spans="1:12" x14ac:dyDescent="0.25">
      <c r="A212" s="1"/>
      <c r="C212" s="69">
        <v>167</v>
      </c>
      <c r="D212" s="117">
        <v>1064.9818435900002</v>
      </c>
      <c r="E212" s="49">
        <v>33.555846803548093</v>
      </c>
      <c r="I212" s="35"/>
      <c r="L212" s="108"/>
    </row>
    <row r="213" spans="1:12" x14ac:dyDescent="0.25">
      <c r="A213" s="1"/>
      <c r="C213" s="70">
        <v>168</v>
      </c>
      <c r="D213" s="117">
        <v>845.12633658999971</v>
      </c>
      <c r="E213" s="49">
        <v>23.150155333548582</v>
      </c>
      <c r="F213" s="108"/>
      <c r="I213" s="35"/>
      <c r="L213" s="108"/>
    </row>
    <row r="214" spans="1:12" ht="15.75" thickBot="1" x14ac:dyDescent="0.3">
      <c r="A214" s="1"/>
      <c r="C214" s="192"/>
      <c r="D214" s="108"/>
      <c r="E214" s="193">
        <f>MIN(Table551[Humbje (MWh)])</f>
        <v>11.983263042795556</v>
      </c>
      <c r="I214" s="35"/>
    </row>
    <row r="215" spans="1:12" ht="16.5" thickBot="1" x14ac:dyDescent="0.3">
      <c r="A215" s="74" t="s">
        <v>180</v>
      </c>
      <c r="B215" s="247" t="s">
        <v>214</v>
      </c>
      <c r="C215" s="247"/>
      <c r="D215" s="247"/>
      <c r="E215" s="247"/>
      <c r="F215" s="247"/>
      <c r="G215" s="247"/>
      <c r="H215" s="247"/>
      <c r="I215" s="247"/>
    </row>
    <row r="216" spans="1:12" ht="15.75" x14ac:dyDescent="0.25">
      <c r="A216" s="75"/>
      <c r="B216" s="71"/>
      <c r="C216" s="71"/>
      <c r="D216" s="71"/>
      <c r="E216" s="71"/>
      <c r="F216" s="71"/>
      <c r="G216" s="71"/>
      <c r="H216" s="71"/>
      <c r="I216" s="72"/>
    </row>
    <row r="217" spans="1:12" x14ac:dyDescent="0.25">
      <c r="A217" s="94" t="s">
        <v>69</v>
      </c>
      <c r="B217" s="94" t="str">
        <f>Table123[[#Headers],[29-01-2024]]</f>
        <v>29-01-2024</v>
      </c>
      <c r="C217" s="94" t="str">
        <f>Table123[[#Headers],[30-01-2024]]</f>
        <v>30-01-2024</v>
      </c>
      <c r="D217" s="94" t="str">
        <f>Table123[[#Headers],[31-01-2024]]</f>
        <v>31-01-2024</v>
      </c>
      <c r="E217" s="94" t="str">
        <f>Table123[[#Headers],[01-02-2024]]</f>
        <v>01-02-2024</v>
      </c>
      <c r="F217" s="94" t="str">
        <f>Table123[[#Headers],[02-02-2024]]</f>
        <v>02-02-2024</v>
      </c>
      <c r="G217" s="94" t="str">
        <f>Table123[[#Headers],[03-02-2024]]</f>
        <v>03-02-2024</v>
      </c>
      <c r="H217" s="157" t="str">
        <f>Table123[[#Headers],[04-02-2024]]</f>
        <v>04-02-2024</v>
      </c>
      <c r="I217" s="72"/>
    </row>
    <row r="218" spans="1:12" x14ac:dyDescent="0.25">
      <c r="A218" s="32" t="s">
        <v>28</v>
      </c>
      <c r="B218" s="3">
        <v>11</v>
      </c>
      <c r="C218" s="3">
        <v>11</v>
      </c>
      <c r="D218" s="3">
        <v>11</v>
      </c>
      <c r="E218" s="3">
        <v>11</v>
      </c>
      <c r="F218" s="3">
        <v>11</v>
      </c>
      <c r="G218" s="3">
        <v>11</v>
      </c>
      <c r="H218" s="3">
        <v>11</v>
      </c>
      <c r="I218" s="72"/>
    </row>
    <row r="219" spans="1:12" x14ac:dyDescent="0.25">
      <c r="A219" s="32" t="s">
        <v>29</v>
      </c>
      <c r="B219" s="3">
        <v>40</v>
      </c>
      <c r="C219" s="3">
        <v>40</v>
      </c>
      <c r="D219" s="3">
        <v>40</v>
      </c>
      <c r="E219" s="3">
        <v>40</v>
      </c>
      <c r="F219" s="3">
        <v>40</v>
      </c>
      <c r="G219" s="3">
        <v>40</v>
      </c>
      <c r="H219" s="3">
        <v>40</v>
      </c>
      <c r="I219" s="72"/>
    </row>
    <row r="220" spans="1:12" x14ac:dyDescent="0.25">
      <c r="A220" s="33"/>
      <c r="B220" s="4"/>
      <c r="C220" s="4"/>
      <c r="D220" s="4"/>
      <c r="E220" s="4"/>
      <c r="F220" s="4"/>
      <c r="G220" s="4"/>
      <c r="H220" s="4"/>
      <c r="I220" s="72"/>
    </row>
    <row r="221" spans="1:12" x14ac:dyDescent="0.25">
      <c r="A221" s="1"/>
      <c r="H221" s="2"/>
      <c r="I221" s="63"/>
    </row>
    <row r="222" spans="1:12" ht="15.75" thickBot="1" x14ac:dyDescent="0.3">
      <c r="A222" s="23"/>
      <c r="B222" s="24"/>
      <c r="C222" s="24"/>
      <c r="D222" s="24"/>
      <c r="E222" s="24"/>
      <c r="F222" s="24"/>
      <c r="G222" s="24"/>
      <c r="H222" s="36"/>
      <c r="I222" s="37"/>
    </row>
    <row r="223" spans="1:12" ht="17.25" customHeight="1" x14ac:dyDescent="0.25">
      <c r="A223" s="245" t="s">
        <v>218</v>
      </c>
      <c r="B223" s="246"/>
      <c r="C223" s="246"/>
      <c r="D223" s="246"/>
      <c r="E223" s="246"/>
      <c r="F223" s="246"/>
      <c r="G223" s="246"/>
      <c r="I223" s="63"/>
    </row>
    <row r="224" spans="1:12" ht="16.5" thickBot="1" x14ac:dyDescent="0.3">
      <c r="A224" s="237" t="s">
        <v>208</v>
      </c>
      <c r="B224" s="238"/>
      <c r="C224" s="238"/>
      <c r="D224" s="238"/>
      <c r="E224" s="238"/>
      <c r="F224" s="238"/>
      <c r="G224" s="238"/>
      <c r="H224" s="36"/>
      <c r="I224" s="86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</sheetData>
  <mergeCells count="9">
    <mergeCell ref="B4:H4"/>
    <mergeCell ref="B1:I1"/>
    <mergeCell ref="A2:I2"/>
    <mergeCell ref="A223:G223"/>
    <mergeCell ref="A224:G224"/>
    <mergeCell ref="B43:I43"/>
    <mergeCell ref="B215:I215"/>
    <mergeCell ref="B13:I13"/>
    <mergeCell ref="A11:I11"/>
  </mergeCells>
  <phoneticPr fontId="13" type="noConversion"/>
  <dataValidations count="3">
    <dataValidation allowBlank="1" showInputMessage="1" showErrorMessage="1" prompt="Nuk ka nevoje te perditeohet data, meeret automatikisht nga rreshti" sqref="A217" xr:uid="{00000000-0002-0000-0400-000000000000}"/>
    <dataValidation allowBlank="1" showInputMessage="1" showErrorMessage="1" prompt="Nuk ka nevoje te perditeohet data, meeret automatikisht nga rreshti 6" sqref="B217:H217" xr:uid="{00000000-0002-0000-0400-000001000000}"/>
    <dataValidation allowBlank="1" showInputMessage="1" showErrorMessage="1" prompt="Duhet te perdtitesohet data cdo dite te Premte" sqref="A6:H6" xr:uid="{00000000-0002-0000-0400-000002000000}"/>
  </dataValidation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Info </vt:lpstr>
      <vt:lpstr>Publikime AL</vt:lpstr>
      <vt:lpstr>Publikime EN</vt:lpstr>
      <vt:lpstr>D-1</vt:lpstr>
      <vt:lpstr>W-1</vt:lpstr>
      <vt:lpstr>'D-1'!Print_Area</vt:lpstr>
      <vt:lpstr>'Publikime AL'!Print_Area</vt:lpstr>
      <vt:lpstr>'Publikime 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2024-02-20T10:24:11Z</dcterms:modified>
</cp:coreProperties>
</file>