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ownloads\"/>
    </mc:Choice>
  </mc:AlternateContent>
  <xr:revisionPtr revIDLastSave="0" documentId="8_{5733CB91-ECEF-4978-AABC-93FCC01C6F7F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4" i="1" l="1"/>
  <c r="G854" i="1"/>
  <c r="F854" i="1"/>
  <c r="E854" i="1"/>
  <c r="D854" i="1"/>
  <c r="C854" i="1"/>
  <c r="B854" i="1"/>
  <c r="H853" i="1"/>
  <c r="G853" i="1"/>
  <c r="F853" i="1"/>
  <c r="E853" i="1"/>
  <c r="D853" i="1"/>
  <c r="C853" i="1"/>
  <c r="B853" i="1"/>
  <c r="H852" i="1"/>
  <c r="G852" i="1"/>
  <c r="F852" i="1"/>
  <c r="E852" i="1"/>
  <c r="D852" i="1"/>
  <c r="C852" i="1"/>
  <c r="B852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G580" i="1"/>
  <c r="F580" i="1"/>
  <c r="E580" i="1"/>
  <c r="D580" i="1"/>
  <c r="C580" i="1"/>
  <c r="B580" i="1"/>
  <c r="H580" i="1" s="1"/>
  <c r="G579" i="1"/>
  <c r="F579" i="1"/>
  <c r="E579" i="1"/>
  <c r="D579" i="1"/>
  <c r="H579" i="1" s="1"/>
  <c r="C579" i="1"/>
  <c r="B579" i="1"/>
  <c r="G578" i="1"/>
  <c r="F578" i="1"/>
  <c r="E578" i="1"/>
  <c r="D578" i="1"/>
  <c r="C578" i="1"/>
  <c r="H578" i="1" s="1"/>
  <c r="B578" i="1"/>
  <c r="G577" i="1"/>
  <c r="F577" i="1"/>
  <c r="E577" i="1"/>
  <c r="D577" i="1"/>
  <c r="C577" i="1"/>
  <c r="B577" i="1"/>
  <c r="H577" i="1" s="1"/>
  <c r="G576" i="1"/>
  <c r="F576" i="1"/>
  <c r="E576" i="1"/>
  <c r="D576" i="1"/>
  <c r="C576" i="1"/>
  <c r="B576" i="1"/>
  <c r="H576" i="1" s="1"/>
  <c r="H575" i="1"/>
  <c r="G575" i="1"/>
  <c r="F575" i="1"/>
  <c r="E575" i="1"/>
  <c r="D575" i="1"/>
  <c r="C575" i="1"/>
  <c r="B575" i="1"/>
  <c r="G574" i="1"/>
  <c r="F574" i="1"/>
  <c r="E574" i="1"/>
  <c r="D574" i="1"/>
  <c r="C574" i="1"/>
  <c r="B574" i="1"/>
  <c r="H574" i="1" s="1"/>
  <c r="G573" i="1"/>
  <c r="F573" i="1"/>
  <c r="E573" i="1"/>
  <c r="D573" i="1"/>
  <c r="C573" i="1"/>
  <c r="B573" i="1"/>
  <c r="H573" i="1" s="1"/>
  <c r="G572" i="1"/>
  <c r="F572" i="1"/>
  <c r="E572" i="1"/>
  <c r="D572" i="1"/>
  <c r="C572" i="1"/>
  <c r="B572" i="1"/>
  <c r="H572" i="1" s="1"/>
  <c r="G571" i="1"/>
  <c r="F571" i="1"/>
  <c r="E571" i="1"/>
  <c r="D571" i="1"/>
  <c r="H571" i="1" s="1"/>
  <c r="C571" i="1"/>
  <c r="B571" i="1"/>
  <c r="G570" i="1"/>
  <c r="F570" i="1"/>
  <c r="E570" i="1"/>
  <c r="D570" i="1"/>
  <c r="C570" i="1"/>
  <c r="B570" i="1"/>
  <c r="H570" i="1" s="1"/>
  <c r="G569" i="1"/>
  <c r="F569" i="1"/>
  <c r="E569" i="1"/>
  <c r="D569" i="1"/>
  <c r="C569" i="1"/>
  <c r="B569" i="1"/>
  <c r="H569" i="1" s="1"/>
  <c r="G568" i="1"/>
  <c r="F568" i="1"/>
  <c r="E568" i="1"/>
  <c r="D568" i="1"/>
  <c r="C568" i="1"/>
  <c r="B568" i="1"/>
  <c r="H568" i="1" s="1"/>
  <c r="H567" i="1"/>
  <c r="G567" i="1"/>
  <c r="F567" i="1"/>
  <c r="E567" i="1"/>
  <c r="D567" i="1"/>
  <c r="C567" i="1"/>
  <c r="B567" i="1"/>
  <c r="G566" i="1"/>
  <c r="F566" i="1"/>
  <c r="E566" i="1"/>
  <c r="D566" i="1"/>
  <c r="C566" i="1"/>
  <c r="B566" i="1"/>
  <c r="H566" i="1" s="1"/>
  <c r="G565" i="1"/>
  <c r="F565" i="1"/>
  <c r="E565" i="1"/>
  <c r="D565" i="1"/>
  <c r="C565" i="1"/>
  <c r="B565" i="1"/>
  <c r="H565" i="1" s="1"/>
  <c r="G564" i="1"/>
  <c r="F564" i="1"/>
  <c r="E564" i="1"/>
  <c r="D564" i="1"/>
  <c r="C564" i="1"/>
  <c r="B564" i="1"/>
  <c r="H564" i="1" s="1"/>
  <c r="G563" i="1"/>
  <c r="F563" i="1"/>
  <c r="E563" i="1"/>
  <c r="D563" i="1"/>
  <c r="C563" i="1"/>
  <c r="H563" i="1" s="1"/>
  <c r="B563" i="1"/>
  <c r="G562" i="1"/>
  <c r="F562" i="1"/>
  <c r="E562" i="1"/>
  <c r="D562" i="1"/>
  <c r="C562" i="1"/>
  <c r="B562" i="1"/>
  <c r="H562" i="1" s="1"/>
  <c r="G561" i="1"/>
  <c r="F561" i="1"/>
  <c r="E561" i="1"/>
  <c r="D561" i="1"/>
  <c r="C561" i="1"/>
  <c r="B561" i="1"/>
  <c r="H561" i="1" s="1"/>
  <c r="G560" i="1"/>
  <c r="F560" i="1"/>
  <c r="E560" i="1"/>
  <c r="D560" i="1"/>
  <c r="C560" i="1"/>
  <c r="H560" i="1" s="1"/>
  <c r="B560" i="1"/>
  <c r="H559" i="1"/>
  <c r="G559" i="1"/>
  <c r="F559" i="1"/>
  <c r="E559" i="1"/>
  <c r="D559" i="1"/>
  <c r="C559" i="1"/>
  <c r="B559" i="1"/>
  <c r="G558" i="1"/>
  <c r="F558" i="1"/>
  <c r="E558" i="1"/>
  <c r="D558" i="1"/>
  <c r="C558" i="1"/>
  <c r="B558" i="1"/>
  <c r="H558" i="1" s="1"/>
  <c r="G557" i="1"/>
  <c r="G581" i="1" s="1"/>
  <c r="F557" i="1"/>
  <c r="F581" i="1" s="1"/>
  <c r="E557" i="1"/>
  <c r="E581" i="1" s="1"/>
  <c r="D557" i="1"/>
  <c r="D581" i="1" s="1"/>
  <c r="C557" i="1"/>
  <c r="C581" i="1" s="1"/>
  <c r="B557" i="1"/>
  <c r="B581" i="1" s="1"/>
  <c r="I539" i="1"/>
  <c r="H539" i="1"/>
  <c r="G539" i="1"/>
  <c r="F539" i="1"/>
  <c r="E539" i="1"/>
  <c r="D539" i="1"/>
  <c r="C539" i="1"/>
  <c r="B539" i="1"/>
  <c r="I538" i="1"/>
  <c r="H538" i="1"/>
  <c r="G538" i="1"/>
  <c r="F538" i="1"/>
  <c r="E538" i="1"/>
  <c r="D538" i="1"/>
  <c r="C538" i="1"/>
  <c r="B538" i="1"/>
  <c r="I537" i="1"/>
  <c r="H537" i="1"/>
  <c r="G537" i="1"/>
  <c r="F537" i="1"/>
  <c r="E537" i="1"/>
  <c r="D537" i="1"/>
  <c r="C537" i="1"/>
  <c r="B537" i="1"/>
  <c r="I536" i="1"/>
  <c r="H536" i="1"/>
  <c r="G536" i="1"/>
  <c r="F536" i="1"/>
  <c r="E536" i="1"/>
  <c r="D536" i="1"/>
  <c r="C536" i="1"/>
  <c r="B536" i="1"/>
  <c r="I535" i="1"/>
  <c r="H535" i="1"/>
  <c r="G535" i="1"/>
  <c r="F535" i="1"/>
  <c r="E535" i="1"/>
  <c r="D535" i="1"/>
  <c r="C535" i="1"/>
  <c r="B535" i="1"/>
  <c r="I534" i="1"/>
  <c r="H534" i="1"/>
  <c r="G534" i="1"/>
  <c r="F534" i="1"/>
  <c r="E534" i="1"/>
  <c r="D534" i="1"/>
  <c r="C534" i="1"/>
  <c r="B534" i="1"/>
  <c r="I533" i="1"/>
  <c r="H533" i="1"/>
  <c r="G533" i="1"/>
  <c r="F533" i="1"/>
  <c r="E533" i="1"/>
  <c r="D533" i="1"/>
  <c r="C533" i="1"/>
  <c r="B533" i="1"/>
  <c r="I532" i="1"/>
  <c r="H532" i="1"/>
  <c r="G532" i="1"/>
  <c r="F532" i="1"/>
  <c r="E532" i="1"/>
  <c r="D532" i="1"/>
  <c r="C532" i="1"/>
  <c r="B532" i="1"/>
  <c r="I531" i="1"/>
  <c r="H531" i="1"/>
  <c r="G531" i="1"/>
  <c r="F531" i="1"/>
  <c r="E531" i="1"/>
  <c r="D531" i="1"/>
  <c r="C531" i="1"/>
  <c r="B531" i="1"/>
  <c r="I530" i="1"/>
  <c r="H530" i="1"/>
  <c r="G530" i="1"/>
  <c r="F530" i="1"/>
  <c r="E530" i="1"/>
  <c r="D530" i="1"/>
  <c r="C530" i="1"/>
  <c r="B530" i="1"/>
  <c r="I529" i="1"/>
  <c r="H529" i="1"/>
  <c r="G529" i="1"/>
  <c r="F529" i="1"/>
  <c r="E529" i="1"/>
  <c r="D529" i="1"/>
  <c r="C529" i="1"/>
  <c r="B529" i="1"/>
  <c r="I528" i="1"/>
  <c r="H528" i="1"/>
  <c r="G528" i="1"/>
  <c r="F528" i="1"/>
  <c r="E528" i="1"/>
  <c r="D528" i="1"/>
  <c r="C528" i="1"/>
  <c r="B528" i="1"/>
  <c r="I527" i="1"/>
  <c r="H527" i="1"/>
  <c r="G527" i="1"/>
  <c r="F527" i="1"/>
  <c r="E527" i="1"/>
  <c r="D527" i="1"/>
  <c r="C527" i="1"/>
  <c r="B527" i="1"/>
  <c r="I526" i="1"/>
  <c r="H526" i="1"/>
  <c r="G526" i="1"/>
  <c r="F526" i="1"/>
  <c r="E526" i="1"/>
  <c r="D526" i="1"/>
  <c r="C526" i="1"/>
  <c r="B526" i="1"/>
  <c r="I525" i="1"/>
  <c r="H525" i="1"/>
  <c r="G525" i="1"/>
  <c r="F525" i="1"/>
  <c r="E525" i="1"/>
  <c r="D525" i="1"/>
  <c r="C525" i="1"/>
  <c r="B525" i="1"/>
  <c r="I524" i="1"/>
  <c r="H524" i="1"/>
  <c r="G524" i="1"/>
  <c r="F524" i="1"/>
  <c r="E524" i="1"/>
  <c r="D524" i="1"/>
  <c r="C524" i="1"/>
  <c r="B524" i="1"/>
  <c r="I523" i="1"/>
  <c r="H523" i="1"/>
  <c r="G523" i="1"/>
  <c r="F523" i="1"/>
  <c r="E523" i="1"/>
  <c r="D523" i="1"/>
  <c r="C523" i="1"/>
  <c r="B523" i="1"/>
  <c r="I522" i="1"/>
  <c r="H522" i="1"/>
  <c r="G522" i="1"/>
  <c r="F522" i="1"/>
  <c r="E522" i="1"/>
  <c r="D522" i="1"/>
  <c r="C522" i="1"/>
  <c r="B522" i="1"/>
  <c r="I521" i="1"/>
  <c r="H521" i="1"/>
  <c r="G521" i="1"/>
  <c r="F521" i="1"/>
  <c r="E521" i="1"/>
  <c r="D521" i="1"/>
  <c r="C521" i="1"/>
  <c r="B521" i="1"/>
  <c r="I520" i="1"/>
  <c r="H520" i="1"/>
  <c r="G520" i="1"/>
  <c r="F520" i="1"/>
  <c r="E520" i="1"/>
  <c r="D520" i="1"/>
  <c r="C520" i="1"/>
  <c r="B520" i="1"/>
  <c r="I519" i="1"/>
  <c r="H519" i="1"/>
  <c r="G519" i="1"/>
  <c r="F519" i="1"/>
  <c r="E519" i="1"/>
  <c r="D519" i="1"/>
  <c r="C519" i="1"/>
  <c r="B519" i="1"/>
  <c r="I518" i="1"/>
  <c r="H518" i="1"/>
  <c r="G518" i="1"/>
  <c r="F518" i="1"/>
  <c r="E518" i="1"/>
  <c r="D518" i="1"/>
  <c r="C518" i="1"/>
  <c r="B518" i="1"/>
  <c r="I517" i="1"/>
  <c r="H517" i="1"/>
  <c r="G517" i="1"/>
  <c r="F517" i="1"/>
  <c r="E517" i="1"/>
  <c r="D517" i="1"/>
  <c r="C517" i="1"/>
  <c r="B517" i="1"/>
  <c r="I516" i="1"/>
  <c r="I544" i="1" s="1"/>
  <c r="H516" i="1"/>
  <c r="H544" i="1" s="1"/>
  <c r="G516" i="1"/>
  <c r="G544" i="1" s="1"/>
  <c r="F516" i="1"/>
  <c r="F544" i="1" s="1"/>
  <c r="E516" i="1"/>
  <c r="E544" i="1" s="1"/>
  <c r="D516" i="1"/>
  <c r="D544" i="1" s="1"/>
  <c r="C516" i="1"/>
  <c r="C544" i="1" s="1"/>
  <c r="B516" i="1"/>
  <c r="B544" i="1" s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G381" i="1"/>
  <c r="F381" i="1"/>
  <c r="E381" i="1"/>
  <c r="D381" i="1"/>
  <c r="C381" i="1"/>
  <c r="B381" i="1"/>
  <c r="G380" i="1"/>
  <c r="F380" i="1"/>
  <c r="E380" i="1"/>
  <c r="D380" i="1"/>
  <c r="C380" i="1"/>
  <c r="B380" i="1"/>
  <c r="G379" i="1"/>
  <c r="F379" i="1"/>
  <c r="E379" i="1"/>
  <c r="D379" i="1"/>
  <c r="C379" i="1"/>
  <c r="B379" i="1"/>
  <c r="G378" i="1"/>
  <c r="F378" i="1"/>
  <c r="E378" i="1"/>
  <c r="D378" i="1"/>
  <c r="C378" i="1"/>
  <c r="B378" i="1"/>
  <c r="G377" i="1"/>
  <c r="F377" i="1"/>
  <c r="E377" i="1"/>
  <c r="D377" i="1"/>
  <c r="C377" i="1"/>
  <c r="B377" i="1"/>
  <c r="G376" i="1"/>
  <c r="F376" i="1"/>
  <c r="E376" i="1"/>
  <c r="D376" i="1"/>
  <c r="C376" i="1"/>
  <c r="B376" i="1"/>
  <c r="G375" i="1"/>
  <c r="F375" i="1"/>
  <c r="E375" i="1"/>
  <c r="D375" i="1"/>
  <c r="C375" i="1"/>
  <c r="B375" i="1"/>
  <c r="G374" i="1"/>
  <c r="F374" i="1"/>
  <c r="E374" i="1"/>
  <c r="D374" i="1"/>
  <c r="C374" i="1"/>
  <c r="B374" i="1"/>
  <c r="G373" i="1"/>
  <c r="F373" i="1"/>
  <c r="E373" i="1"/>
  <c r="D373" i="1"/>
  <c r="C373" i="1"/>
  <c r="B373" i="1"/>
  <c r="G372" i="1"/>
  <c r="F372" i="1"/>
  <c r="E372" i="1"/>
  <c r="D372" i="1"/>
  <c r="C372" i="1"/>
  <c r="B372" i="1"/>
  <c r="G371" i="1"/>
  <c r="F371" i="1"/>
  <c r="E371" i="1"/>
  <c r="D371" i="1"/>
  <c r="C371" i="1"/>
  <c r="B371" i="1"/>
  <c r="G370" i="1"/>
  <c r="F370" i="1"/>
  <c r="E370" i="1"/>
  <c r="D370" i="1"/>
  <c r="C370" i="1"/>
  <c r="B370" i="1"/>
  <c r="G369" i="1"/>
  <c r="F369" i="1"/>
  <c r="E369" i="1"/>
  <c r="D369" i="1"/>
  <c r="C369" i="1"/>
  <c r="B369" i="1"/>
  <c r="G368" i="1"/>
  <c r="F368" i="1"/>
  <c r="E368" i="1"/>
  <c r="D368" i="1"/>
  <c r="C368" i="1"/>
  <c r="B368" i="1"/>
  <c r="G367" i="1"/>
  <c r="F367" i="1"/>
  <c r="E367" i="1"/>
  <c r="D367" i="1"/>
  <c r="C367" i="1"/>
  <c r="B367" i="1"/>
  <c r="G366" i="1"/>
  <c r="F366" i="1"/>
  <c r="E366" i="1"/>
  <c r="D366" i="1"/>
  <c r="C366" i="1"/>
  <c r="B366" i="1"/>
  <c r="G365" i="1"/>
  <c r="F365" i="1"/>
  <c r="E365" i="1"/>
  <c r="D365" i="1"/>
  <c r="C365" i="1"/>
  <c r="B365" i="1"/>
  <c r="G364" i="1"/>
  <c r="F364" i="1"/>
  <c r="E364" i="1"/>
  <c r="D364" i="1"/>
  <c r="C364" i="1"/>
  <c r="B364" i="1"/>
  <c r="G363" i="1"/>
  <c r="F363" i="1"/>
  <c r="E363" i="1"/>
  <c r="D363" i="1"/>
  <c r="C363" i="1"/>
  <c r="B363" i="1"/>
  <c r="G362" i="1"/>
  <c r="F362" i="1"/>
  <c r="E362" i="1"/>
  <c r="D362" i="1"/>
  <c r="C362" i="1"/>
  <c r="B362" i="1"/>
  <c r="G361" i="1"/>
  <c r="F361" i="1"/>
  <c r="E361" i="1"/>
  <c r="D361" i="1"/>
  <c r="C361" i="1"/>
  <c r="B361" i="1"/>
  <c r="G360" i="1"/>
  <c r="F360" i="1"/>
  <c r="E360" i="1"/>
  <c r="D360" i="1"/>
  <c r="C360" i="1"/>
  <c r="B360" i="1"/>
  <c r="G359" i="1"/>
  <c r="F359" i="1"/>
  <c r="E359" i="1"/>
  <c r="D359" i="1"/>
  <c r="C359" i="1"/>
  <c r="B359" i="1"/>
  <c r="G358" i="1"/>
  <c r="F358" i="1"/>
  <c r="E358" i="1"/>
  <c r="D358" i="1"/>
  <c r="C358" i="1"/>
  <c r="B358" i="1"/>
  <c r="E337" i="1"/>
  <c r="E336" i="1"/>
  <c r="E335" i="1"/>
  <c r="E325" i="1" s="1"/>
  <c r="E334" i="1"/>
  <c r="E333" i="1"/>
  <c r="E332" i="1"/>
  <c r="E327" i="1"/>
  <c r="E326" i="1"/>
  <c r="E324" i="1"/>
  <c r="E323" i="1"/>
  <c r="E322" i="1"/>
  <c r="E314" i="1"/>
  <c r="E313" i="1"/>
  <c r="E306" i="1"/>
  <c r="E316" i="1" s="1"/>
  <c r="E305" i="1"/>
  <c r="E315" i="1" s="1"/>
  <c r="E304" i="1"/>
  <c r="E303" i="1"/>
  <c r="E302" i="1"/>
  <c r="E312" i="1" s="1"/>
  <c r="E301" i="1"/>
  <c r="E311" i="1" s="1"/>
  <c r="E286" i="1"/>
  <c r="E285" i="1"/>
  <c r="E284" i="1"/>
  <c r="E283" i="1"/>
  <c r="E282" i="1"/>
  <c r="E281" i="1"/>
  <c r="F183" i="1"/>
  <c r="E183" i="1"/>
  <c r="D183" i="1"/>
  <c r="F182" i="1"/>
  <c r="E182" i="1"/>
  <c r="D182" i="1"/>
  <c r="F181" i="1"/>
  <c r="E181" i="1"/>
  <c r="D181" i="1"/>
  <c r="F180" i="1"/>
  <c r="E180" i="1"/>
  <c r="D180" i="1"/>
  <c r="F179" i="1"/>
  <c r="E179" i="1"/>
  <c r="D179" i="1"/>
  <c r="F178" i="1"/>
  <c r="E178" i="1"/>
  <c r="D178" i="1"/>
  <c r="F177" i="1"/>
  <c r="E177" i="1"/>
  <c r="D177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8" i="1"/>
  <c r="E168" i="1"/>
  <c r="D168" i="1"/>
  <c r="F167" i="1"/>
  <c r="E167" i="1"/>
  <c r="D167" i="1"/>
  <c r="F166" i="1"/>
  <c r="E166" i="1"/>
  <c r="D166" i="1"/>
  <c r="F165" i="1"/>
  <c r="E165" i="1"/>
  <c r="D165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C158" i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91" i="1"/>
  <c r="C77" i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F40" i="1"/>
  <c r="G40" i="1" s="1"/>
  <c r="E40" i="1"/>
  <c r="G10" i="1"/>
  <c r="E10" i="1"/>
  <c r="D10" i="1"/>
  <c r="C10" i="1"/>
  <c r="B10" i="1"/>
  <c r="H6" i="1"/>
  <c r="B2" i="1"/>
  <c r="D446" i="1" s="1"/>
  <c r="H674" i="2"/>
  <c r="G674" i="2"/>
  <c r="F674" i="2"/>
  <c r="E674" i="2"/>
  <c r="D674" i="2"/>
  <c r="C674" i="2"/>
  <c r="B674" i="2"/>
  <c r="H673" i="2"/>
  <c r="G673" i="2"/>
  <c r="F673" i="2"/>
  <c r="E673" i="2"/>
  <c r="D673" i="2"/>
  <c r="C673" i="2"/>
  <c r="B673" i="2"/>
  <c r="H672" i="2"/>
  <c r="G672" i="2"/>
  <c r="F672" i="2"/>
  <c r="E672" i="2"/>
  <c r="D672" i="2"/>
  <c r="C672" i="2"/>
  <c r="B672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H454" i="2"/>
  <c r="G454" i="2"/>
  <c r="F454" i="2"/>
  <c r="E454" i="2"/>
  <c r="D454" i="2"/>
  <c r="C454" i="2"/>
  <c r="B454" i="2"/>
  <c r="H453" i="2"/>
  <c r="G453" i="2"/>
  <c r="F453" i="2"/>
  <c r="E453" i="2"/>
  <c r="D453" i="2"/>
  <c r="C453" i="2"/>
  <c r="B453" i="2"/>
  <c r="H452" i="2"/>
  <c r="G452" i="2"/>
  <c r="F452" i="2"/>
  <c r="E452" i="2"/>
  <c r="D452" i="2"/>
  <c r="C452" i="2"/>
  <c r="B452" i="2"/>
  <c r="H451" i="2"/>
  <c r="G451" i="2"/>
  <c r="F451" i="2"/>
  <c r="E451" i="2"/>
  <c r="D451" i="2"/>
  <c r="C451" i="2"/>
  <c r="B451" i="2"/>
  <c r="H450" i="2"/>
  <c r="G450" i="2"/>
  <c r="F450" i="2"/>
  <c r="E450" i="2"/>
  <c r="D450" i="2"/>
  <c r="C450" i="2"/>
  <c r="B450" i="2"/>
  <c r="H449" i="2"/>
  <c r="G449" i="2"/>
  <c r="F449" i="2"/>
  <c r="E449" i="2"/>
  <c r="D449" i="2"/>
  <c r="C449" i="2"/>
  <c r="B449" i="2"/>
  <c r="H448" i="2"/>
  <c r="G448" i="2"/>
  <c r="F448" i="2"/>
  <c r="E448" i="2"/>
  <c r="D448" i="2"/>
  <c r="C448" i="2"/>
  <c r="B448" i="2"/>
  <c r="H447" i="2"/>
  <c r="G447" i="2"/>
  <c r="F447" i="2"/>
  <c r="E447" i="2"/>
  <c r="D447" i="2"/>
  <c r="C447" i="2"/>
  <c r="B447" i="2"/>
  <c r="H446" i="2"/>
  <c r="G446" i="2"/>
  <c r="F446" i="2"/>
  <c r="E446" i="2"/>
  <c r="D446" i="2"/>
  <c r="C446" i="2"/>
  <c r="B446" i="2"/>
  <c r="H445" i="2"/>
  <c r="G445" i="2"/>
  <c r="F445" i="2"/>
  <c r="E445" i="2"/>
  <c r="D445" i="2"/>
  <c r="C445" i="2"/>
  <c r="B445" i="2"/>
  <c r="H444" i="2"/>
  <c r="G444" i="2"/>
  <c r="F444" i="2"/>
  <c r="E444" i="2"/>
  <c r="D444" i="2"/>
  <c r="C444" i="2"/>
  <c r="B444" i="2"/>
  <c r="H443" i="2"/>
  <c r="G443" i="2"/>
  <c r="F443" i="2"/>
  <c r="E443" i="2"/>
  <c r="D443" i="2"/>
  <c r="C443" i="2"/>
  <c r="B443" i="2"/>
  <c r="H442" i="2"/>
  <c r="G442" i="2"/>
  <c r="F442" i="2"/>
  <c r="E442" i="2"/>
  <c r="D442" i="2"/>
  <c r="C442" i="2"/>
  <c r="B442" i="2"/>
  <c r="H441" i="2"/>
  <c r="G441" i="2"/>
  <c r="F441" i="2"/>
  <c r="E441" i="2"/>
  <c r="D441" i="2"/>
  <c r="C441" i="2"/>
  <c r="B441" i="2"/>
  <c r="H440" i="2"/>
  <c r="G440" i="2"/>
  <c r="F440" i="2"/>
  <c r="E440" i="2"/>
  <c r="D440" i="2"/>
  <c r="C440" i="2"/>
  <c r="B440" i="2"/>
  <c r="H439" i="2"/>
  <c r="G439" i="2"/>
  <c r="F439" i="2"/>
  <c r="E439" i="2"/>
  <c r="D439" i="2"/>
  <c r="C439" i="2"/>
  <c r="B439" i="2"/>
  <c r="H438" i="2"/>
  <c r="G438" i="2"/>
  <c r="F438" i="2"/>
  <c r="E438" i="2"/>
  <c r="D438" i="2"/>
  <c r="C438" i="2"/>
  <c r="B438" i="2"/>
  <c r="H437" i="2"/>
  <c r="G437" i="2"/>
  <c r="F437" i="2"/>
  <c r="E437" i="2"/>
  <c r="D437" i="2"/>
  <c r="C437" i="2"/>
  <c r="B437" i="2"/>
  <c r="H436" i="2"/>
  <c r="G436" i="2"/>
  <c r="F436" i="2"/>
  <c r="E436" i="2"/>
  <c r="D436" i="2"/>
  <c r="C436" i="2"/>
  <c r="B436" i="2"/>
  <c r="H435" i="2"/>
  <c r="G435" i="2"/>
  <c r="F435" i="2"/>
  <c r="E435" i="2"/>
  <c r="D435" i="2"/>
  <c r="C435" i="2"/>
  <c r="B435" i="2"/>
  <c r="H434" i="2"/>
  <c r="G434" i="2"/>
  <c r="F434" i="2"/>
  <c r="E434" i="2"/>
  <c r="D434" i="2"/>
  <c r="C434" i="2"/>
  <c r="B434" i="2"/>
  <c r="H433" i="2"/>
  <c r="G433" i="2"/>
  <c r="F433" i="2"/>
  <c r="E433" i="2"/>
  <c r="D433" i="2"/>
  <c r="C433" i="2"/>
  <c r="B433" i="2"/>
  <c r="H432" i="2"/>
  <c r="G432" i="2"/>
  <c r="F432" i="2"/>
  <c r="E432" i="2"/>
  <c r="D432" i="2"/>
  <c r="C432" i="2"/>
  <c r="B432" i="2"/>
  <c r="H431" i="2"/>
  <c r="G431" i="2"/>
  <c r="F431" i="2"/>
  <c r="E431" i="2"/>
  <c r="D431" i="2"/>
  <c r="C431" i="2"/>
  <c r="B431" i="2"/>
  <c r="H430" i="2"/>
  <c r="G430" i="2"/>
  <c r="F430" i="2"/>
  <c r="E430" i="2"/>
  <c r="D430" i="2"/>
  <c r="C430" i="2"/>
  <c r="B430" i="2"/>
  <c r="H422" i="2"/>
  <c r="H420" i="2"/>
  <c r="I411" i="2"/>
  <c r="H411" i="2"/>
  <c r="G411" i="2"/>
  <c r="F411" i="2"/>
  <c r="E411" i="2"/>
  <c r="D411" i="2"/>
  <c r="C411" i="2"/>
  <c r="B411" i="2"/>
  <c r="I410" i="2"/>
  <c r="H410" i="2"/>
  <c r="G410" i="2"/>
  <c r="F410" i="2"/>
  <c r="E410" i="2"/>
  <c r="D410" i="2"/>
  <c r="C410" i="2"/>
  <c r="B410" i="2"/>
  <c r="I409" i="2"/>
  <c r="H409" i="2"/>
  <c r="G409" i="2"/>
  <c r="F409" i="2"/>
  <c r="E409" i="2"/>
  <c r="D409" i="2"/>
  <c r="C409" i="2"/>
  <c r="B409" i="2"/>
  <c r="I408" i="2"/>
  <c r="H408" i="2"/>
  <c r="G408" i="2"/>
  <c r="F408" i="2"/>
  <c r="E408" i="2"/>
  <c r="D408" i="2"/>
  <c r="C408" i="2"/>
  <c r="B408" i="2"/>
  <c r="I407" i="2"/>
  <c r="H407" i="2"/>
  <c r="G407" i="2"/>
  <c r="F407" i="2"/>
  <c r="E407" i="2"/>
  <c r="D407" i="2"/>
  <c r="C407" i="2"/>
  <c r="B407" i="2"/>
  <c r="I406" i="2"/>
  <c r="H406" i="2"/>
  <c r="G406" i="2"/>
  <c r="F406" i="2"/>
  <c r="E406" i="2"/>
  <c r="D406" i="2"/>
  <c r="C406" i="2"/>
  <c r="B406" i="2"/>
  <c r="I405" i="2"/>
  <c r="H405" i="2"/>
  <c r="G405" i="2"/>
  <c r="F405" i="2"/>
  <c r="E405" i="2"/>
  <c r="D405" i="2"/>
  <c r="C405" i="2"/>
  <c r="B405" i="2"/>
  <c r="I404" i="2"/>
  <c r="H404" i="2"/>
  <c r="G404" i="2"/>
  <c r="F404" i="2"/>
  <c r="E404" i="2"/>
  <c r="D404" i="2"/>
  <c r="C404" i="2"/>
  <c r="B404" i="2"/>
  <c r="I403" i="2"/>
  <c r="H403" i="2"/>
  <c r="G403" i="2"/>
  <c r="F403" i="2"/>
  <c r="E403" i="2"/>
  <c r="D403" i="2"/>
  <c r="C403" i="2"/>
  <c r="B403" i="2"/>
  <c r="I402" i="2"/>
  <c r="H402" i="2"/>
  <c r="G402" i="2"/>
  <c r="F402" i="2"/>
  <c r="E402" i="2"/>
  <c r="D402" i="2"/>
  <c r="C402" i="2"/>
  <c r="B402" i="2"/>
  <c r="I401" i="2"/>
  <c r="H401" i="2"/>
  <c r="G401" i="2"/>
  <c r="F401" i="2"/>
  <c r="E401" i="2"/>
  <c r="D401" i="2"/>
  <c r="C401" i="2"/>
  <c r="B401" i="2"/>
  <c r="I400" i="2"/>
  <c r="H400" i="2"/>
  <c r="G400" i="2"/>
  <c r="F400" i="2"/>
  <c r="E400" i="2"/>
  <c r="D400" i="2"/>
  <c r="C400" i="2"/>
  <c r="B400" i="2"/>
  <c r="I399" i="2"/>
  <c r="H399" i="2"/>
  <c r="G399" i="2"/>
  <c r="F399" i="2"/>
  <c r="E399" i="2"/>
  <c r="D399" i="2"/>
  <c r="C399" i="2"/>
  <c r="B399" i="2"/>
  <c r="I398" i="2"/>
  <c r="H398" i="2"/>
  <c r="G398" i="2"/>
  <c r="F398" i="2"/>
  <c r="E398" i="2"/>
  <c r="D398" i="2"/>
  <c r="C398" i="2"/>
  <c r="B398" i="2"/>
  <c r="I397" i="2"/>
  <c r="H397" i="2"/>
  <c r="G397" i="2"/>
  <c r="F397" i="2"/>
  <c r="E397" i="2"/>
  <c r="D397" i="2"/>
  <c r="C397" i="2"/>
  <c r="B397" i="2"/>
  <c r="I396" i="2"/>
  <c r="H396" i="2"/>
  <c r="G396" i="2"/>
  <c r="F396" i="2"/>
  <c r="E396" i="2"/>
  <c r="D396" i="2"/>
  <c r="C396" i="2"/>
  <c r="B396" i="2"/>
  <c r="I395" i="2"/>
  <c r="H395" i="2"/>
  <c r="G395" i="2"/>
  <c r="F395" i="2"/>
  <c r="E395" i="2"/>
  <c r="D395" i="2"/>
  <c r="C395" i="2"/>
  <c r="B395" i="2"/>
  <c r="I394" i="2"/>
  <c r="H394" i="2"/>
  <c r="G394" i="2"/>
  <c r="F394" i="2"/>
  <c r="E394" i="2"/>
  <c r="D394" i="2"/>
  <c r="C394" i="2"/>
  <c r="B394" i="2"/>
  <c r="I393" i="2"/>
  <c r="H393" i="2"/>
  <c r="G393" i="2"/>
  <c r="F393" i="2"/>
  <c r="E393" i="2"/>
  <c r="D393" i="2"/>
  <c r="C393" i="2"/>
  <c r="B393" i="2"/>
  <c r="I392" i="2"/>
  <c r="H392" i="2"/>
  <c r="G392" i="2"/>
  <c r="F392" i="2"/>
  <c r="E392" i="2"/>
  <c r="D392" i="2"/>
  <c r="C392" i="2"/>
  <c r="B392" i="2"/>
  <c r="I391" i="2"/>
  <c r="H391" i="2"/>
  <c r="G391" i="2"/>
  <c r="F391" i="2"/>
  <c r="E391" i="2"/>
  <c r="D391" i="2"/>
  <c r="C391" i="2"/>
  <c r="B391" i="2"/>
  <c r="I390" i="2"/>
  <c r="H390" i="2"/>
  <c r="G390" i="2"/>
  <c r="F390" i="2"/>
  <c r="E390" i="2"/>
  <c r="D390" i="2"/>
  <c r="C390" i="2"/>
  <c r="B390" i="2"/>
  <c r="I389" i="2"/>
  <c r="I417" i="2" s="1"/>
  <c r="H389" i="2"/>
  <c r="H417" i="2" s="1"/>
  <c r="G389" i="2"/>
  <c r="G417" i="2" s="1"/>
  <c r="F389" i="2"/>
  <c r="F417" i="2" s="1"/>
  <c r="E389" i="2"/>
  <c r="E417" i="2" s="1"/>
  <c r="D389" i="2"/>
  <c r="D417" i="2" s="1"/>
  <c r="C389" i="2"/>
  <c r="C417" i="2" s="1"/>
  <c r="B389" i="2"/>
  <c r="B417" i="2" s="1"/>
  <c r="I388" i="2"/>
  <c r="H388" i="2"/>
  <c r="G388" i="2"/>
  <c r="F388" i="2"/>
  <c r="E388" i="2"/>
  <c r="D388" i="2"/>
  <c r="C388" i="2"/>
  <c r="B388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G278" i="2"/>
  <c r="F278" i="2"/>
  <c r="E278" i="2"/>
  <c r="D278" i="2"/>
  <c r="C278" i="2"/>
  <c r="B278" i="2"/>
  <c r="G277" i="2"/>
  <c r="F277" i="2"/>
  <c r="E277" i="2"/>
  <c r="D277" i="2"/>
  <c r="C277" i="2"/>
  <c r="B277" i="2"/>
  <c r="G276" i="2"/>
  <c r="F276" i="2"/>
  <c r="E276" i="2"/>
  <c r="D276" i="2"/>
  <c r="C276" i="2"/>
  <c r="B276" i="2"/>
  <c r="G275" i="2"/>
  <c r="F275" i="2"/>
  <c r="E275" i="2"/>
  <c r="D275" i="2"/>
  <c r="C275" i="2"/>
  <c r="B275" i="2"/>
  <c r="G274" i="2"/>
  <c r="F274" i="2"/>
  <c r="E274" i="2"/>
  <c r="D274" i="2"/>
  <c r="C274" i="2"/>
  <c r="B274" i="2"/>
  <c r="G273" i="2"/>
  <c r="F273" i="2"/>
  <c r="E273" i="2"/>
  <c r="D273" i="2"/>
  <c r="C273" i="2"/>
  <c r="B273" i="2"/>
  <c r="G272" i="2"/>
  <c r="F272" i="2"/>
  <c r="E272" i="2"/>
  <c r="D272" i="2"/>
  <c r="C272" i="2"/>
  <c r="B272" i="2"/>
  <c r="G271" i="2"/>
  <c r="F271" i="2"/>
  <c r="E271" i="2"/>
  <c r="D271" i="2"/>
  <c r="C271" i="2"/>
  <c r="B271" i="2"/>
  <c r="G270" i="2"/>
  <c r="F270" i="2"/>
  <c r="E270" i="2"/>
  <c r="D270" i="2"/>
  <c r="C270" i="2"/>
  <c r="B270" i="2"/>
  <c r="G269" i="2"/>
  <c r="F269" i="2"/>
  <c r="E269" i="2"/>
  <c r="D269" i="2"/>
  <c r="C269" i="2"/>
  <c r="B269" i="2"/>
  <c r="G268" i="2"/>
  <c r="F268" i="2"/>
  <c r="E268" i="2"/>
  <c r="D268" i="2"/>
  <c r="C268" i="2"/>
  <c r="B268" i="2"/>
  <c r="G267" i="2"/>
  <c r="F267" i="2"/>
  <c r="E267" i="2"/>
  <c r="D267" i="2"/>
  <c r="C267" i="2"/>
  <c r="B267" i="2"/>
  <c r="G266" i="2"/>
  <c r="F266" i="2"/>
  <c r="E266" i="2"/>
  <c r="D266" i="2"/>
  <c r="C266" i="2"/>
  <c r="B266" i="2"/>
  <c r="G265" i="2"/>
  <c r="F265" i="2"/>
  <c r="E265" i="2"/>
  <c r="D265" i="2"/>
  <c r="C265" i="2"/>
  <c r="B265" i="2"/>
  <c r="G264" i="2"/>
  <c r="F264" i="2"/>
  <c r="E264" i="2"/>
  <c r="D264" i="2"/>
  <c r="C264" i="2"/>
  <c r="B264" i="2"/>
  <c r="G263" i="2"/>
  <c r="F263" i="2"/>
  <c r="E263" i="2"/>
  <c r="D263" i="2"/>
  <c r="C263" i="2"/>
  <c r="B263" i="2"/>
  <c r="G262" i="2"/>
  <c r="F262" i="2"/>
  <c r="E262" i="2"/>
  <c r="D262" i="2"/>
  <c r="C262" i="2"/>
  <c r="B262" i="2"/>
  <c r="G261" i="2"/>
  <c r="F261" i="2"/>
  <c r="E261" i="2"/>
  <c r="D261" i="2"/>
  <c r="C261" i="2"/>
  <c r="B261" i="2"/>
  <c r="G260" i="2"/>
  <c r="F260" i="2"/>
  <c r="E260" i="2"/>
  <c r="D260" i="2"/>
  <c r="C260" i="2"/>
  <c r="B260" i="2"/>
  <c r="G259" i="2"/>
  <c r="F259" i="2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E248" i="2"/>
  <c r="E247" i="2"/>
  <c r="E246" i="2"/>
  <c r="E245" i="2"/>
  <c r="E244" i="2"/>
  <c r="E243" i="2"/>
  <c r="E234" i="2"/>
  <c r="E233" i="2"/>
  <c r="E232" i="2"/>
  <c r="E231" i="2"/>
  <c r="E230" i="2"/>
  <c r="E229" i="2"/>
  <c r="E224" i="2"/>
  <c r="E223" i="2"/>
  <c r="E222" i="2"/>
  <c r="E221" i="2"/>
  <c r="E220" i="2"/>
  <c r="E219" i="2"/>
  <c r="E213" i="2"/>
  <c r="E212" i="2"/>
  <c r="E211" i="2"/>
  <c r="E210" i="2"/>
  <c r="E209" i="2"/>
  <c r="E208" i="2"/>
  <c r="E203" i="2"/>
  <c r="E202" i="2"/>
  <c r="E201" i="2"/>
  <c r="E200" i="2"/>
  <c r="E199" i="2"/>
  <c r="E198" i="2"/>
  <c r="E193" i="2"/>
  <c r="E192" i="2"/>
  <c r="E191" i="2"/>
  <c r="E190" i="2"/>
  <c r="E189" i="2"/>
  <c r="E188" i="2"/>
  <c r="E183" i="2"/>
  <c r="E182" i="2"/>
  <c r="E181" i="2"/>
  <c r="E180" i="2"/>
  <c r="E179" i="2"/>
  <c r="E178" i="2"/>
  <c r="E173" i="2"/>
  <c r="E172" i="2"/>
  <c r="E171" i="2"/>
  <c r="E170" i="2"/>
  <c r="E169" i="2"/>
  <c r="E168" i="2"/>
  <c r="E163" i="2"/>
  <c r="E162" i="2"/>
  <c r="E161" i="2"/>
  <c r="E160" i="2"/>
  <c r="E159" i="2"/>
  <c r="E158" i="2"/>
  <c r="G153" i="2"/>
  <c r="F153" i="2"/>
  <c r="E153" i="2"/>
  <c r="D153" i="2"/>
  <c r="C153" i="2"/>
  <c r="B153" i="2"/>
  <c r="G140" i="2"/>
  <c r="F140" i="2"/>
  <c r="E140" i="2"/>
  <c r="D140" i="2"/>
  <c r="C140" i="2"/>
  <c r="B140" i="2"/>
  <c r="G135" i="2"/>
  <c r="F135" i="2"/>
  <c r="E135" i="2"/>
  <c r="D135" i="2"/>
  <c r="C135" i="2"/>
  <c r="B135" i="2"/>
  <c r="G126" i="2"/>
  <c r="F126" i="2"/>
  <c r="E126" i="2"/>
  <c r="D126" i="2"/>
  <c r="C126" i="2"/>
  <c r="B126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H79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C32" i="2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E31" i="2"/>
  <c r="D31" i="2"/>
  <c r="C31" i="2"/>
  <c r="E30" i="2"/>
  <c r="D30" i="2"/>
  <c r="E29" i="2"/>
  <c r="D29" i="2"/>
  <c r="E28" i="2"/>
  <c r="D28" i="2"/>
  <c r="E27" i="2"/>
  <c r="D27" i="2"/>
  <c r="E26" i="2"/>
  <c r="D26" i="2"/>
  <c r="G19" i="2"/>
  <c r="F19" i="2"/>
  <c r="E19" i="2"/>
  <c r="D19" i="2"/>
  <c r="G18" i="2"/>
  <c r="F18" i="2"/>
  <c r="E18" i="2"/>
  <c r="D18" i="2"/>
  <c r="G17" i="2"/>
  <c r="F17" i="2"/>
  <c r="E17" i="2"/>
  <c r="D17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G10" i="2"/>
  <c r="E10" i="2"/>
  <c r="D10" i="2"/>
  <c r="C10" i="2"/>
  <c r="B10" i="2"/>
  <c r="H6" i="2"/>
  <c r="B2" i="2"/>
  <c r="C83" i="2" s="1"/>
  <c r="H557" i="1" l="1"/>
  <c r="H581" i="1" s="1"/>
  <c r="D343" i="2"/>
  <c r="C24" i="2"/>
</calcChain>
</file>

<file path=xl/sharedStrings.xml><?xml version="1.0" encoding="utf-8"?>
<sst xmlns="http://schemas.openxmlformats.org/spreadsheetml/2006/main" count="1243" uniqueCount="411">
  <si>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</si>
  <si>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</si>
  <si>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</si>
  <si>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</si>
  <si>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</si>
  <si>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</si>
  <si>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</si>
  <si>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</si>
  <si>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</si>
  <si>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</si>
  <si>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</si>
  <si>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</si>
  <si>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</si>
  <si>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</si>
  <si>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</si>
  <si>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</si>
  <si>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</si>
  <si>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</si>
  <si>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</si>
  <si>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</si>
  <si>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</si>
  <si>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</si>
  <si>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</si>
  <si>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</si>
  <si>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</si>
  <si>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</si>
  <si>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</si>
  <si>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</si>
  <si>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</si>
  <si>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</si>
  <si>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</si>
  <si>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</si>
  <si>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</si>
  <si>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</si>
  <si>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</si>
  <si>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</si>
  <si>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</si>
  <si>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</si>
  <si>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</si>
  <si>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</si>
  <si>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</si>
  <si>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</si>
  <si>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</si>
  <si>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</si>
  <si>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</si>
  <si>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</si>
  <si>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</si>
  <si>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</si>
  <si>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</si>
  <si>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</si>
  <si>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</si>
  <si>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</si>
  <si>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</si>
  <si>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</si>
  <si>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</si>
  <si>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</si>
  <si>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</si>
  <si>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</si>
  <si>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</si>
  <si>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</si>
  <si>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</si>
  <si>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</si>
  <si>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</si>
  <si>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</si>
  <si>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</si>
  <si>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</si>
  <si>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</si>
  <si>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</si>
  <si>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</si>
  <si>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</si>
  <si>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</si>
  <si>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</si>
  <si>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</si>
  <si>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</si>
  <si>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</si>
  <si>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</si>
  <si>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</si>
  <si>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</si>
  <si>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</si>
  <si>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</si>
  <si>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</si>
  <si>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</si>
  <si>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</si>
  <si>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</si>
  <si>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</si>
  <si>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</si>
  <si>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</si>
  <si>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</si>
  <si>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</si>
  <si>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</si>
  <si>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</si>
  <si>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</si>
  <si>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</si>
  <si>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</si>
  <si>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</si>
  <si>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</si>
  <si>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</si>
  <si>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</si>
  <si>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</si>
  <si>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</si>
  <si>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</si>
  <si>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</si>
  <si>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</si>
  <si>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</si>
  <si>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</si>
  <si>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</si>
  <si>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</si>
  <si>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</si>
  <si>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</si>
  <si>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</si>
  <si>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</si>
  <si>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</si>
  <si>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</si>
  <si>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</si>
  <si>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</si>
  <si>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</si>
  <si>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</si>
  <si>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</si>
  <si>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</si>
  <si>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</si>
  <si>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</si>
  <si>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</si>
  <si>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</si>
  <si>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</si>
  <si>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</si>
  <si>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</si>
  <si>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</si>
  <si>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</si>
  <si>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</si>
  <si>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</si>
  <si>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</si>
  <si>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</si>
  <si>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</si>
  <si>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</si>
  <si>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</si>
  <si>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</si>
  <si>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</si>
  <si>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</si>
  <si>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</si>
  <si>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</si>
  <si>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</si>
  <si>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</si>
  <si>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</si>
  <si>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</si>
  <si>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</si>
  <si>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</si>
  <si>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</si>
  <si>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</si>
  <si>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</si>
  <si>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</si>
  <si>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</si>
  <si>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</si>
  <si>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</si>
  <si>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</si>
  <si>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</si>
  <si>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</si>
  <si>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</si>
  <si>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</si>
  <si>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</si>
  <si>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</si>
  <si>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</si>
  <si>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</si>
  <si>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</si>
  <si>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</si>
  <si>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</si>
  <si>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</si>
  <si>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</si>
  <si>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</si>
  <si>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</si>
  <si>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</si>
  <si>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</si>
  <si>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</si>
  <si>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</si>
  <si>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</si>
  <si>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</si>
  <si>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</si>
  <si>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</si>
  <si>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</si>
  <si>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</si>
  <si>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</si>
  <si>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</si>
  <si>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</si>
  <si>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</si>
  <si>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</si>
  <si>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</si>
  <si>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</si>
  <si>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</si>
  <si>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</si>
  <si>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</si>
  <si>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</si>
  <si>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</si>
  <si>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</si>
  <si>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</si>
  <si>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</si>
  <si>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</si>
  <si>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</si>
  <si>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</si>
  <si>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</si>
  <si>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</si>
  <si>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</si>
  <si>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</si>
  <si>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</si>
  <si>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</si>
  <si>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</si>
  <si>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</si>
  <si>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</si>
  <si>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</si>
  <si>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</si>
  <si>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</si>
  <si>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</si>
  <si>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</si>
  <si>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</si>
  <si>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</si>
  <si>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</si>
  <si>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</si>
  <si>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</si>
  <si>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</si>
  <si>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</si>
  <si>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</si>
  <si>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</si>
  <si>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</si>
  <si>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</si>
  <si>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</si>
  <si>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</si>
  <si>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</si>
  <si>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</si>
  <si>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</si>
  <si>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</si>
  <si>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</si>
  <si>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</si>
  <si>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</si>
  <si>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</si>
  <si>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</si>
  <si>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</si>
  <si>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</si>
  <si>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</si>
  <si>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</si>
  <si>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</si>
  <si>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</si>
  <si>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</si>
  <si>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</si>
  <si>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</si>
  <si>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</si>
  <si>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</si>
  <si>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</si>
  <si>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</si>
  <si>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</si>
  <si>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</si>
  <si>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</si>
  <si>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</si>
  <si>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</si>
  <si>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</si>
  <si>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</si>
  <si>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</si>
  <si>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</si>
  <si>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</si>
  <si>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</si>
  <si>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</si>
  <si>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</si>
  <si>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</si>
  <si>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</si>
  <si>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</si>
  <si>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</si>
  <si>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</si>
  <si>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</si>
  <si>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</si>
  <si>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</si>
  <si>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</si>
  <si>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</si>
  <si>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</si>
  <si>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</si>
  <si>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</si>
  <si>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</si>
  <si>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</si>
  <si>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</si>
  <si>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</si>
  <si>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</si>
  <si>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</si>
  <si>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</si>
  <si>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</si>
  <si>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</si>
  <si>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</si>
  <si>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</si>
  <si>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</si>
  <si>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</si>
  <si>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</si>
  <si>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</si>
  <si>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</si>
  <si>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</si>
  <si>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</si>
  <si>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</si>
  <si>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</si>
  <si>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</si>
  <si>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</si>
  <si>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</si>
  <si>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</si>
  <si>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</si>
  <si>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</si>
  <si>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</si>
  <si>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</si>
  <si>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</si>
  <si>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</si>
  <si>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</si>
  <si>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</si>
  <si>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</si>
  <si>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</si>
  <si>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</si>
  <si>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</si>
  <si>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</si>
  <si>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</si>
  <si>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</si>
  <si>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</si>
  <si>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</si>
  <si>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</si>
  <si>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</si>
  <si>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</si>
  <si>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</si>
  <si>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</si>
  <si>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</si>
  <si>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</si>
  <si>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</si>
  <si>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</si>
  <si>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</si>
  <si>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</si>
  <si>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</si>
  <si>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</si>
  <si>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</si>
  <si>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</si>
  <si>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</si>
  <si>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</si>
  <si>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</si>
  <si>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</si>
  <si>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</si>
  <si>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</si>
  <si>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</si>
  <si>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</si>
  <si>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</si>
  <si>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</si>
  <si>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</si>
  <si>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</si>
  <si>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</si>
  <si>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</si>
  <si>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</si>
  <si>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</si>
  <si>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</si>
  <si>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</si>
  <si>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</si>
  <si>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</si>
  <si>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</si>
  <si>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</si>
  <si>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</si>
  <si>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</si>
  <si>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</si>
  <si>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</si>
  <si>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</si>
  <si>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</si>
  <si>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</si>
  <si>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</si>
  <si>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</si>
  <si>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</si>
  <si>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</si>
  <si>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</si>
  <si>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</si>
  <si>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</si>
  <si>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</si>
  <si>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</si>
  <si>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</si>
  <si>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</si>
  <si>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</si>
  <si>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</si>
  <si>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</si>
  <si>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</si>
  <si>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</si>
  <si>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</si>
  <si>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</si>
  <si>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</si>
  <si>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</si>
  <si>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</si>
  <si>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</si>
  <si>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</si>
  <si>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</si>
  <si>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</si>
  <si>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</si>
  <si>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</si>
  <si>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</si>
  <si>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</si>
  <si>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</si>
  <si>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</si>
  <si>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</si>
  <si>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</si>
  <si>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</si>
  <si>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</si>
  <si>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</si>
  <si>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</si>
  <si>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</si>
  <si>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</si>
  <si>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</si>
  <si>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</si>
  <si>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</si>
  <si>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</si>
  <si>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</si>
  <si>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</si>
  <si>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</si>
  <si>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</si>
  <si>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</si>
  <si>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</si>
  <si>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</si>
  <si>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2296 MWh</t>
  </si>
  <si>
    <t>544.1 GWh</t>
  </si>
  <si>
    <t>17/08/2025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</si>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</sst>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8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F0BCA27A-A93C-4B9C-8901-5E4E3551086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D89-A9EC-B725D8FCB59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0-4D89-A9EC-B725D8FC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A-4CF1-8863-496FCCC9074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A-4CF1-8863-496FCCC9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General</c:formatCode>
                <c:ptCount val="24"/>
                <c:pt idx="0">
                  <c:v>752.35393081000041</c:v>
                </c:pt>
                <c:pt idx="1">
                  <c:v>645.24738005000006</c:v>
                </c:pt>
                <c:pt idx="2">
                  <c:v>577.22165673999996</c:v>
                </c:pt>
                <c:pt idx="3">
                  <c:v>564.41420547999996</c:v>
                </c:pt>
                <c:pt idx="4">
                  <c:v>572.74223826000002</c:v>
                </c:pt>
                <c:pt idx="5">
                  <c:v>635.00635790000047</c:v>
                </c:pt>
                <c:pt idx="6">
                  <c:v>876.2675310700007</c:v>
                </c:pt>
                <c:pt idx="7">
                  <c:v>1126.86048321</c:v>
                </c:pt>
                <c:pt idx="8">
                  <c:v>1311.6583675000004</c:v>
                </c:pt>
                <c:pt idx="9">
                  <c:v>1332.55285439</c:v>
                </c:pt>
                <c:pt idx="10">
                  <c:v>1175.8320049399999</c:v>
                </c:pt>
                <c:pt idx="11">
                  <c:v>1132.3244801499998</c:v>
                </c:pt>
                <c:pt idx="12">
                  <c:v>1114.3022235799999</c:v>
                </c:pt>
                <c:pt idx="13">
                  <c:v>1107.7090426900002</c:v>
                </c:pt>
                <c:pt idx="14">
                  <c:v>1097.11935128</c:v>
                </c:pt>
                <c:pt idx="15">
                  <c:v>1197.5266731599997</c:v>
                </c:pt>
                <c:pt idx="16">
                  <c:v>1286.8402350100007</c:v>
                </c:pt>
                <c:pt idx="17">
                  <c:v>1485.4907113299996</c:v>
                </c:pt>
                <c:pt idx="18">
                  <c:v>1538.8516426900001</c:v>
                </c:pt>
                <c:pt idx="19">
                  <c:v>1527.9849502799993</c:v>
                </c:pt>
                <c:pt idx="20">
                  <c:v>1508.5849948099999</c:v>
                </c:pt>
                <c:pt idx="21">
                  <c:v>1352.0033493799999</c:v>
                </c:pt>
                <c:pt idx="22">
                  <c:v>1122.4196957499998</c:v>
                </c:pt>
                <c:pt idx="23">
                  <c:v>934.12931360999971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03-441F-B11E-0CFD253193F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General</c:formatCode>
                <c:ptCount val="24"/>
                <c:pt idx="0">
                  <c:v>677.23781811000049</c:v>
                </c:pt>
                <c:pt idx="1">
                  <c:v>598.29664338000009</c:v>
                </c:pt>
                <c:pt idx="2">
                  <c:v>556.95626207999999</c:v>
                </c:pt>
                <c:pt idx="3">
                  <c:v>542.25135694000005</c:v>
                </c:pt>
                <c:pt idx="4">
                  <c:v>550.90105702000005</c:v>
                </c:pt>
                <c:pt idx="5">
                  <c:v>617.74182394000047</c:v>
                </c:pt>
                <c:pt idx="6">
                  <c:v>772.06699404000074</c:v>
                </c:pt>
                <c:pt idx="7">
                  <c:v>1001.7067997299998</c:v>
                </c:pt>
                <c:pt idx="8">
                  <c:v>1147.1082235700001</c:v>
                </c:pt>
                <c:pt idx="9">
                  <c:v>1149.24329833</c:v>
                </c:pt>
                <c:pt idx="10">
                  <c:v>1081.0560530099999</c:v>
                </c:pt>
                <c:pt idx="11">
                  <c:v>1028.6023482399996</c:v>
                </c:pt>
                <c:pt idx="12">
                  <c:v>1006.3015966499999</c:v>
                </c:pt>
                <c:pt idx="13">
                  <c:v>1019.2487963900002</c:v>
                </c:pt>
                <c:pt idx="14">
                  <c:v>1037.12983259</c:v>
                </c:pt>
                <c:pt idx="15">
                  <c:v>1066.0701534999998</c:v>
                </c:pt>
                <c:pt idx="16">
                  <c:v>1147.6108070200007</c:v>
                </c:pt>
                <c:pt idx="17">
                  <c:v>1315.5874719199996</c:v>
                </c:pt>
                <c:pt idx="18">
                  <c:v>1389.2963522000002</c:v>
                </c:pt>
                <c:pt idx="19">
                  <c:v>1383.3590969199993</c:v>
                </c:pt>
                <c:pt idx="20">
                  <c:v>1333.60108909</c:v>
                </c:pt>
                <c:pt idx="21">
                  <c:v>1226.2273695499998</c:v>
                </c:pt>
                <c:pt idx="22">
                  <c:v>1052.7451784499999</c:v>
                </c:pt>
                <c:pt idx="23">
                  <c:v>853.34474423999973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03-441F-B11E-0CFD253193F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General</c:formatCode>
                <c:ptCount val="24"/>
                <c:pt idx="0">
                  <c:v>75.116112699999974</c:v>
                </c:pt>
                <c:pt idx="1">
                  <c:v>46.950736669999969</c:v>
                </c:pt>
                <c:pt idx="2">
                  <c:v>20.265394659999913</c:v>
                </c:pt>
                <c:pt idx="3">
                  <c:v>22.16284853999997</c:v>
                </c:pt>
                <c:pt idx="4">
                  <c:v>21.841181240000026</c:v>
                </c:pt>
                <c:pt idx="5">
                  <c:v>17.264533959999994</c:v>
                </c:pt>
                <c:pt idx="6">
                  <c:v>104.20053703000002</c:v>
                </c:pt>
                <c:pt idx="7">
                  <c:v>125.1536834800001</c:v>
                </c:pt>
                <c:pt idx="8">
                  <c:v>164.55014393000022</c:v>
                </c:pt>
                <c:pt idx="9">
                  <c:v>183.30955605999998</c:v>
                </c:pt>
                <c:pt idx="10">
                  <c:v>94.775951930000019</c:v>
                </c:pt>
                <c:pt idx="11">
                  <c:v>103.72213191000003</c:v>
                </c:pt>
                <c:pt idx="12">
                  <c:v>108.00062693000007</c:v>
                </c:pt>
                <c:pt idx="13">
                  <c:v>88.460246299999994</c:v>
                </c:pt>
                <c:pt idx="14">
                  <c:v>59.989518690000011</c:v>
                </c:pt>
                <c:pt idx="15">
                  <c:v>131.45651966000003</c:v>
                </c:pt>
                <c:pt idx="16">
                  <c:v>139.22942798999998</c:v>
                </c:pt>
                <c:pt idx="17">
                  <c:v>169.90323941000003</c:v>
                </c:pt>
                <c:pt idx="18">
                  <c:v>149.55529048999989</c:v>
                </c:pt>
                <c:pt idx="19">
                  <c:v>144.62585336000006</c:v>
                </c:pt>
                <c:pt idx="20">
                  <c:v>174.98390571999994</c:v>
                </c:pt>
                <c:pt idx="21">
                  <c:v>125.77597983000004</c:v>
                </c:pt>
                <c:pt idx="22">
                  <c:v>69.674517300000048</c:v>
                </c:pt>
                <c:pt idx="23">
                  <c:v>80.784569369999986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03-441F-B11E-0CFD25319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B-4C1C-9CF0-1846EC31145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B-4C1C-9CF0-1846EC311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General</c:formatCode>
                <c:ptCount val="24"/>
                <c:pt idx="0">
                  <c:v>844.24</c:v>
                </c:pt>
                <c:pt idx="1">
                  <c:v>741.57</c:v>
                </c:pt>
                <c:pt idx="2">
                  <c:v>670.37</c:v>
                </c:pt>
                <c:pt idx="3">
                  <c:v>651.38</c:v>
                </c:pt>
                <c:pt idx="4">
                  <c:v>656.59</c:v>
                </c:pt>
                <c:pt idx="5">
                  <c:v>680.46</c:v>
                </c:pt>
                <c:pt idx="6">
                  <c:v>789.26</c:v>
                </c:pt>
                <c:pt idx="7">
                  <c:v>955.3</c:v>
                </c:pt>
                <c:pt idx="8">
                  <c:v>1164.4000000000001</c:v>
                </c:pt>
                <c:pt idx="9">
                  <c:v>1221.7</c:v>
                </c:pt>
                <c:pt idx="10">
                  <c:v>1133.1600000000001</c:v>
                </c:pt>
                <c:pt idx="11">
                  <c:v>1101.8</c:v>
                </c:pt>
                <c:pt idx="12">
                  <c:v>1109.6500000000001</c:v>
                </c:pt>
                <c:pt idx="13">
                  <c:v>1104.57</c:v>
                </c:pt>
                <c:pt idx="14">
                  <c:v>1124.03</c:v>
                </c:pt>
                <c:pt idx="15">
                  <c:v>1207.54</c:v>
                </c:pt>
                <c:pt idx="16">
                  <c:v>1264.74</c:v>
                </c:pt>
                <c:pt idx="17">
                  <c:v>1506.85</c:v>
                </c:pt>
                <c:pt idx="18">
                  <c:v>1513.59</c:v>
                </c:pt>
                <c:pt idx="19">
                  <c:v>1522.43</c:v>
                </c:pt>
                <c:pt idx="20">
                  <c:v>1506.44</c:v>
                </c:pt>
                <c:pt idx="21">
                  <c:v>1353.46</c:v>
                </c:pt>
                <c:pt idx="22">
                  <c:v>1157.5899999999999</c:v>
                </c:pt>
                <c:pt idx="23">
                  <c:v>932.18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5-4D3B-A010-37FF23331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General</c:formatCode>
                <c:ptCount val="168"/>
                <c:pt idx="0">
                  <c:v>669.86</c:v>
                </c:pt>
                <c:pt idx="1">
                  <c:v>576.12</c:v>
                </c:pt>
                <c:pt idx="2">
                  <c:v>530.32000000000005</c:v>
                </c:pt>
                <c:pt idx="3">
                  <c:v>514.78</c:v>
                </c:pt>
                <c:pt idx="4">
                  <c:v>523.62</c:v>
                </c:pt>
                <c:pt idx="5">
                  <c:v>585.62</c:v>
                </c:pt>
                <c:pt idx="6">
                  <c:v>760.96</c:v>
                </c:pt>
                <c:pt idx="7">
                  <c:v>1011.3</c:v>
                </c:pt>
                <c:pt idx="8">
                  <c:v>1108.7</c:v>
                </c:pt>
                <c:pt idx="9">
                  <c:v>1107.72</c:v>
                </c:pt>
                <c:pt idx="10">
                  <c:v>1144.3599999999999</c:v>
                </c:pt>
                <c:pt idx="11">
                  <c:v>1126.01</c:v>
                </c:pt>
                <c:pt idx="12">
                  <c:v>1120.4000000000001</c:v>
                </c:pt>
                <c:pt idx="13">
                  <c:v>1066.48</c:v>
                </c:pt>
                <c:pt idx="14">
                  <c:v>1090.19</c:v>
                </c:pt>
                <c:pt idx="15">
                  <c:v>1102.9100000000001</c:v>
                </c:pt>
                <c:pt idx="16">
                  <c:v>1149.44</c:v>
                </c:pt>
                <c:pt idx="17">
                  <c:v>1262.3699999999999</c:v>
                </c:pt>
                <c:pt idx="18">
                  <c:v>1270.5</c:v>
                </c:pt>
                <c:pt idx="19">
                  <c:v>1255.8</c:v>
                </c:pt>
                <c:pt idx="20">
                  <c:v>1216.6199999999999</c:v>
                </c:pt>
                <c:pt idx="21">
                  <c:v>1119.0899999999999</c:v>
                </c:pt>
                <c:pt idx="22">
                  <c:v>959.86</c:v>
                </c:pt>
                <c:pt idx="23">
                  <c:v>781.24</c:v>
                </c:pt>
                <c:pt idx="24">
                  <c:v>739.61</c:v>
                </c:pt>
                <c:pt idx="25">
                  <c:v>643.49</c:v>
                </c:pt>
                <c:pt idx="26">
                  <c:v>577.13</c:v>
                </c:pt>
                <c:pt idx="27">
                  <c:v>568.24</c:v>
                </c:pt>
                <c:pt idx="28">
                  <c:v>567.14</c:v>
                </c:pt>
                <c:pt idx="29">
                  <c:v>594.29999999999995</c:v>
                </c:pt>
                <c:pt idx="30">
                  <c:v>675.94</c:v>
                </c:pt>
                <c:pt idx="31">
                  <c:v>831.86</c:v>
                </c:pt>
                <c:pt idx="32">
                  <c:v>994.19</c:v>
                </c:pt>
                <c:pt idx="33">
                  <c:v>1057.54</c:v>
                </c:pt>
                <c:pt idx="34">
                  <c:v>1043.8499999999999</c:v>
                </c:pt>
                <c:pt idx="35">
                  <c:v>1090.94</c:v>
                </c:pt>
                <c:pt idx="36">
                  <c:v>1094.83</c:v>
                </c:pt>
                <c:pt idx="37">
                  <c:v>1143.03</c:v>
                </c:pt>
                <c:pt idx="38">
                  <c:v>1130.3699999999999</c:v>
                </c:pt>
                <c:pt idx="39">
                  <c:v>1159.29</c:v>
                </c:pt>
                <c:pt idx="40">
                  <c:v>1249.07</c:v>
                </c:pt>
                <c:pt idx="41">
                  <c:v>1342.27</c:v>
                </c:pt>
                <c:pt idx="42">
                  <c:v>1347.67</c:v>
                </c:pt>
                <c:pt idx="43">
                  <c:v>1321.03</c:v>
                </c:pt>
                <c:pt idx="44">
                  <c:v>1285.6099999999999</c:v>
                </c:pt>
                <c:pt idx="45">
                  <c:v>1159.7</c:v>
                </c:pt>
                <c:pt idx="46">
                  <c:v>996.83</c:v>
                </c:pt>
                <c:pt idx="47">
                  <c:v>802.12</c:v>
                </c:pt>
                <c:pt idx="48">
                  <c:v>668.89</c:v>
                </c:pt>
                <c:pt idx="49">
                  <c:v>593.46</c:v>
                </c:pt>
                <c:pt idx="50">
                  <c:v>549.89</c:v>
                </c:pt>
                <c:pt idx="51">
                  <c:v>528.89</c:v>
                </c:pt>
                <c:pt idx="52">
                  <c:v>543.17999999999995</c:v>
                </c:pt>
                <c:pt idx="53">
                  <c:v>604.24</c:v>
                </c:pt>
                <c:pt idx="54">
                  <c:v>730.16</c:v>
                </c:pt>
                <c:pt idx="55">
                  <c:v>932.99</c:v>
                </c:pt>
                <c:pt idx="56">
                  <c:v>1074.6500000000001</c:v>
                </c:pt>
                <c:pt idx="57">
                  <c:v>1056.8699999999999</c:v>
                </c:pt>
                <c:pt idx="58">
                  <c:v>999.16</c:v>
                </c:pt>
                <c:pt idx="59">
                  <c:v>957.19</c:v>
                </c:pt>
                <c:pt idx="60">
                  <c:v>940.9</c:v>
                </c:pt>
                <c:pt idx="61">
                  <c:v>1007.26</c:v>
                </c:pt>
                <c:pt idx="62">
                  <c:v>1018.27</c:v>
                </c:pt>
                <c:pt idx="63">
                  <c:v>1039.44</c:v>
                </c:pt>
                <c:pt idx="64">
                  <c:v>1137.26</c:v>
                </c:pt>
                <c:pt idx="65">
                  <c:v>1261.22</c:v>
                </c:pt>
                <c:pt idx="66">
                  <c:v>1290.76</c:v>
                </c:pt>
                <c:pt idx="67">
                  <c:v>1280.01</c:v>
                </c:pt>
                <c:pt idx="68">
                  <c:v>1259.03</c:v>
                </c:pt>
                <c:pt idx="69">
                  <c:v>1154.02</c:v>
                </c:pt>
                <c:pt idx="70">
                  <c:v>1019.14</c:v>
                </c:pt>
                <c:pt idx="71">
                  <c:v>878.22</c:v>
                </c:pt>
                <c:pt idx="72">
                  <c:v>689.13</c:v>
                </c:pt>
                <c:pt idx="73">
                  <c:v>600.26</c:v>
                </c:pt>
                <c:pt idx="74">
                  <c:v>539.22</c:v>
                </c:pt>
                <c:pt idx="75">
                  <c:v>544.39</c:v>
                </c:pt>
                <c:pt idx="76">
                  <c:v>552.52</c:v>
                </c:pt>
                <c:pt idx="77">
                  <c:v>589.80999999999995</c:v>
                </c:pt>
                <c:pt idx="78">
                  <c:v>742.08</c:v>
                </c:pt>
                <c:pt idx="79">
                  <c:v>941.59</c:v>
                </c:pt>
                <c:pt idx="80">
                  <c:v>1105.83</c:v>
                </c:pt>
                <c:pt idx="81">
                  <c:v>1136.8599999999999</c:v>
                </c:pt>
                <c:pt idx="82">
                  <c:v>1091.1600000000001</c:v>
                </c:pt>
                <c:pt idx="83">
                  <c:v>995.36</c:v>
                </c:pt>
                <c:pt idx="84">
                  <c:v>958.48</c:v>
                </c:pt>
                <c:pt idx="85">
                  <c:v>963.21</c:v>
                </c:pt>
                <c:pt idx="86">
                  <c:v>1030.2</c:v>
                </c:pt>
                <c:pt idx="87">
                  <c:v>1043.93</c:v>
                </c:pt>
                <c:pt idx="88">
                  <c:v>1140.5999999999999</c:v>
                </c:pt>
                <c:pt idx="89">
                  <c:v>1250.97</c:v>
                </c:pt>
                <c:pt idx="90">
                  <c:v>1271.43</c:v>
                </c:pt>
                <c:pt idx="91">
                  <c:v>1261.53</c:v>
                </c:pt>
                <c:pt idx="92">
                  <c:v>1228.47</c:v>
                </c:pt>
                <c:pt idx="93">
                  <c:v>1128.6199999999999</c:v>
                </c:pt>
                <c:pt idx="94">
                  <c:v>977.19</c:v>
                </c:pt>
                <c:pt idx="95">
                  <c:v>847.45</c:v>
                </c:pt>
                <c:pt idx="96">
                  <c:v>701.01</c:v>
                </c:pt>
                <c:pt idx="97">
                  <c:v>633.95000000000005</c:v>
                </c:pt>
                <c:pt idx="98">
                  <c:v>638.52</c:v>
                </c:pt>
                <c:pt idx="99">
                  <c:v>640.54</c:v>
                </c:pt>
                <c:pt idx="100">
                  <c:v>640.16</c:v>
                </c:pt>
                <c:pt idx="101">
                  <c:v>635.54999999999995</c:v>
                </c:pt>
                <c:pt idx="102">
                  <c:v>699</c:v>
                </c:pt>
                <c:pt idx="103">
                  <c:v>898.19</c:v>
                </c:pt>
                <c:pt idx="104">
                  <c:v>1078.3</c:v>
                </c:pt>
                <c:pt idx="105">
                  <c:v>1173.71</c:v>
                </c:pt>
                <c:pt idx="106">
                  <c:v>1178.8599999999999</c:v>
                </c:pt>
                <c:pt idx="107">
                  <c:v>1169.99</c:v>
                </c:pt>
                <c:pt idx="108">
                  <c:v>1148.07</c:v>
                </c:pt>
                <c:pt idx="109">
                  <c:v>1168.06</c:v>
                </c:pt>
                <c:pt idx="110">
                  <c:v>1137.57</c:v>
                </c:pt>
                <c:pt idx="111">
                  <c:v>1157.8699999999999</c:v>
                </c:pt>
                <c:pt idx="112">
                  <c:v>1234.67</c:v>
                </c:pt>
                <c:pt idx="113">
                  <c:v>1338.32</c:v>
                </c:pt>
                <c:pt idx="114">
                  <c:v>1306.98</c:v>
                </c:pt>
                <c:pt idx="115">
                  <c:v>1291.77</c:v>
                </c:pt>
                <c:pt idx="116">
                  <c:v>1257.68</c:v>
                </c:pt>
                <c:pt idx="117">
                  <c:v>1162.83</c:v>
                </c:pt>
                <c:pt idx="118">
                  <c:v>1021.99</c:v>
                </c:pt>
                <c:pt idx="119">
                  <c:v>852.49</c:v>
                </c:pt>
                <c:pt idx="120">
                  <c:v>701.01</c:v>
                </c:pt>
                <c:pt idx="121">
                  <c:v>633.95000000000005</c:v>
                </c:pt>
                <c:pt idx="122">
                  <c:v>638.52</c:v>
                </c:pt>
                <c:pt idx="123">
                  <c:v>640.54</c:v>
                </c:pt>
                <c:pt idx="124">
                  <c:v>640.16</c:v>
                </c:pt>
                <c:pt idx="125">
                  <c:v>635.54999999999995</c:v>
                </c:pt>
                <c:pt idx="126">
                  <c:v>699</c:v>
                </c:pt>
                <c:pt idx="127">
                  <c:v>898.19</c:v>
                </c:pt>
                <c:pt idx="128">
                  <c:v>1078.3</c:v>
                </c:pt>
                <c:pt idx="129">
                  <c:v>1173.71</c:v>
                </c:pt>
                <c:pt idx="130">
                  <c:v>1178.8599999999999</c:v>
                </c:pt>
                <c:pt idx="131">
                  <c:v>1169.99</c:v>
                </c:pt>
                <c:pt idx="132">
                  <c:v>1148.07</c:v>
                </c:pt>
                <c:pt idx="133">
                  <c:v>1168.06</c:v>
                </c:pt>
                <c:pt idx="134">
                  <c:v>1137.57</c:v>
                </c:pt>
                <c:pt idx="135">
                  <c:v>1157.8699999999999</c:v>
                </c:pt>
                <c:pt idx="136">
                  <c:v>1234.67</c:v>
                </c:pt>
                <c:pt idx="137">
                  <c:v>1338.32</c:v>
                </c:pt>
                <c:pt idx="138">
                  <c:v>1306.98</c:v>
                </c:pt>
                <c:pt idx="139">
                  <c:v>1291.77</c:v>
                </c:pt>
                <c:pt idx="140">
                  <c:v>1257.68</c:v>
                </c:pt>
                <c:pt idx="141">
                  <c:v>1162.83</c:v>
                </c:pt>
                <c:pt idx="142">
                  <c:v>1021.99</c:v>
                </c:pt>
                <c:pt idx="143">
                  <c:v>852.49</c:v>
                </c:pt>
                <c:pt idx="144">
                  <c:v>689.13</c:v>
                </c:pt>
                <c:pt idx="145">
                  <c:v>600.26</c:v>
                </c:pt>
                <c:pt idx="146">
                  <c:v>539.22</c:v>
                </c:pt>
                <c:pt idx="147">
                  <c:v>544.39</c:v>
                </c:pt>
                <c:pt idx="148">
                  <c:v>552.52</c:v>
                </c:pt>
                <c:pt idx="149">
                  <c:v>589.80999999999995</c:v>
                </c:pt>
                <c:pt idx="150">
                  <c:v>742.08</c:v>
                </c:pt>
                <c:pt idx="151">
                  <c:v>941.59</c:v>
                </c:pt>
                <c:pt idx="152">
                  <c:v>1105.83</c:v>
                </c:pt>
                <c:pt idx="153">
                  <c:v>1136.8599999999999</c:v>
                </c:pt>
                <c:pt idx="154">
                  <c:v>1091.1600000000001</c:v>
                </c:pt>
                <c:pt idx="155">
                  <c:v>995.36</c:v>
                </c:pt>
                <c:pt idx="156">
                  <c:v>958.48</c:v>
                </c:pt>
                <c:pt idx="157">
                  <c:v>963.21</c:v>
                </c:pt>
                <c:pt idx="158">
                  <c:v>1030.2</c:v>
                </c:pt>
                <c:pt idx="159">
                  <c:v>1043.93</c:v>
                </c:pt>
                <c:pt idx="160">
                  <c:v>1140.5999999999999</c:v>
                </c:pt>
                <c:pt idx="161">
                  <c:v>1250.97</c:v>
                </c:pt>
                <c:pt idx="162">
                  <c:v>1271.43</c:v>
                </c:pt>
                <c:pt idx="163">
                  <c:v>1261.53</c:v>
                </c:pt>
                <c:pt idx="164">
                  <c:v>1228.47</c:v>
                </c:pt>
                <c:pt idx="165">
                  <c:v>1128.6199999999999</c:v>
                </c:pt>
                <c:pt idx="166">
                  <c:v>977.19</c:v>
                </c:pt>
                <c:pt idx="167">
                  <c:v>847.45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67-44CA-854C-835EDABF1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General</c:formatCode>
                <c:ptCount val="168"/>
                <c:pt idx="0">
                  <c:v>28.505875663978372</c:v>
                </c:pt>
                <c:pt idx="1">
                  <c:v>23.695508673978452</c:v>
                </c:pt>
                <c:pt idx="2">
                  <c:v>21.87791545397863</c:v>
                </c:pt>
                <c:pt idx="3">
                  <c:v>23.023802913978443</c:v>
                </c:pt>
                <c:pt idx="4">
                  <c:v>23.518884883978671</c:v>
                </c:pt>
                <c:pt idx="5">
                  <c:v>22.312216373978458</c:v>
                </c:pt>
                <c:pt idx="6">
                  <c:v>23.656042643978481</c:v>
                </c:pt>
                <c:pt idx="7">
                  <c:v>27.225991713978829</c:v>
                </c:pt>
                <c:pt idx="8">
                  <c:v>29.744553523978993</c:v>
                </c:pt>
                <c:pt idx="9">
                  <c:v>29.904303103978918</c:v>
                </c:pt>
                <c:pt idx="10">
                  <c:v>31.272687753978971</c:v>
                </c:pt>
                <c:pt idx="11">
                  <c:v>33.714774713978613</c:v>
                </c:pt>
                <c:pt idx="12">
                  <c:v>30.312953193978728</c:v>
                </c:pt>
                <c:pt idx="13">
                  <c:v>28.735029583977848</c:v>
                </c:pt>
                <c:pt idx="14">
                  <c:v>28.711896723978271</c:v>
                </c:pt>
                <c:pt idx="15">
                  <c:v>26.483958263979275</c:v>
                </c:pt>
                <c:pt idx="16">
                  <c:v>25.233503143978396</c:v>
                </c:pt>
                <c:pt idx="17">
                  <c:v>28.24511619397822</c:v>
                </c:pt>
                <c:pt idx="18">
                  <c:v>28.076630573977809</c:v>
                </c:pt>
                <c:pt idx="19">
                  <c:v>30.986248813978591</c:v>
                </c:pt>
                <c:pt idx="20">
                  <c:v>29.547008663978659</c:v>
                </c:pt>
                <c:pt idx="21">
                  <c:v>28.967386643978216</c:v>
                </c:pt>
                <c:pt idx="22">
                  <c:v>26.608852623978919</c:v>
                </c:pt>
                <c:pt idx="23">
                  <c:v>23.259136833978573</c:v>
                </c:pt>
                <c:pt idx="24">
                  <c:v>18.633570813978281</c:v>
                </c:pt>
                <c:pt idx="25">
                  <c:v>18.794397353978297</c:v>
                </c:pt>
                <c:pt idx="26">
                  <c:v>18.315877533978096</c:v>
                </c:pt>
                <c:pt idx="27">
                  <c:v>18.352252863978492</c:v>
                </c:pt>
                <c:pt idx="28">
                  <c:v>20.799701253978583</c:v>
                </c:pt>
                <c:pt idx="29">
                  <c:v>19.874232583978142</c:v>
                </c:pt>
                <c:pt idx="30">
                  <c:v>21.20816813397812</c:v>
                </c:pt>
                <c:pt idx="31">
                  <c:v>27.231240633978814</c:v>
                </c:pt>
                <c:pt idx="32">
                  <c:v>30.338731303978875</c:v>
                </c:pt>
                <c:pt idx="33">
                  <c:v>34.422097683978564</c:v>
                </c:pt>
                <c:pt idx="34">
                  <c:v>35.356970403978949</c:v>
                </c:pt>
                <c:pt idx="35">
                  <c:v>35.152359553978386</c:v>
                </c:pt>
                <c:pt idx="36">
                  <c:v>40.117425953978227</c:v>
                </c:pt>
                <c:pt idx="37">
                  <c:v>34.723421123978596</c:v>
                </c:pt>
                <c:pt idx="38">
                  <c:v>35.205632973978936</c:v>
                </c:pt>
                <c:pt idx="39">
                  <c:v>31.808605103978834</c:v>
                </c:pt>
                <c:pt idx="40">
                  <c:v>36.155714753978145</c:v>
                </c:pt>
                <c:pt idx="41">
                  <c:v>39.594880993979132</c:v>
                </c:pt>
                <c:pt idx="42">
                  <c:v>36.503135743978419</c:v>
                </c:pt>
                <c:pt idx="43">
                  <c:v>34.96994029397797</c:v>
                </c:pt>
                <c:pt idx="44">
                  <c:v>35.21656941397805</c:v>
                </c:pt>
                <c:pt idx="45">
                  <c:v>35.868948653978578</c:v>
                </c:pt>
                <c:pt idx="46">
                  <c:v>30.475532273978615</c:v>
                </c:pt>
                <c:pt idx="47">
                  <c:v>28.964581283978077</c:v>
                </c:pt>
                <c:pt idx="48">
                  <c:v>20.934553643978347</c:v>
                </c:pt>
                <c:pt idx="49">
                  <c:v>23.786255673978872</c:v>
                </c:pt>
                <c:pt idx="50">
                  <c:v>21.341779693978197</c:v>
                </c:pt>
                <c:pt idx="51">
                  <c:v>22.370917113978635</c:v>
                </c:pt>
                <c:pt idx="52">
                  <c:v>22.196142153978826</c:v>
                </c:pt>
                <c:pt idx="53">
                  <c:v>20.938865533978515</c:v>
                </c:pt>
                <c:pt idx="54">
                  <c:v>23.610390863978864</c:v>
                </c:pt>
                <c:pt idx="55">
                  <c:v>27.2296714039785</c:v>
                </c:pt>
                <c:pt idx="56">
                  <c:v>19.844361853978398</c:v>
                </c:pt>
                <c:pt idx="57">
                  <c:v>22.983830883978271</c:v>
                </c:pt>
                <c:pt idx="58">
                  <c:v>26.97151218397812</c:v>
                </c:pt>
                <c:pt idx="59">
                  <c:v>22.886079163978593</c:v>
                </c:pt>
                <c:pt idx="60">
                  <c:v>22.590322503978541</c:v>
                </c:pt>
                <c:pt idx="61">
                  <c:v>23.729493103978484</c:v>
                </c:pt>
                <c:pt idx="62">
                  <c:v>21.183687783979167</c:v>
                </c:pt>
                <c:pt idx="63">
                  <c:v>15.025737203977997</c:v>
                </c:pt>
                <c:pt idx="64">
                  <c:v>16.44964581397835</c:v>
                </c:pt>
                <c:pt idx="65">
                  <c:v>22.040219863976972</c:v>
                </c:pt>
                <c:pt idx="66">
                  <c:v>23.476284333979265</c:v>
                </c:pt>
                <c:pt idx="67">
                  <c:v>23.192104373978054</c:v>
                </c:pt>
                <c:pt idx="68">
                  <c:v>21.436887133977962</c:v>
                </c:pt>
                <c:pt idx="69">
                  <c:v>27.662521013977994</c:v>
                </c:pt>
                <c:pt idx="70">
                  <c:v>24.54270845397923</c:v>
                </c:pt>
                <c:pt idx="71">
                  <c:v>21.363100493979118</c:v>
                </c:pt>
                <c:pt idx="72">
                  <c:v>16.085158253978648</c:v>
                </c:pt>
                <c:pt idx="73">
                  <c:v>16.111795803978225</c:v>
                </c:pt>
                <c:pt idx="74">
                  <c:v>17.272264233978376</c:v>
                </c:pt>
                <c:pt idx="75">
                  <c:v>18.885242143978417</c:v>
                </c:pt>
                <c:pt idx="76">
                  <c:v>19.3716412939782</c:v>
                </c:pt>
                <c:pt idx="77">
                  <c:v>17.147779243978562</c:v>
                </c:pt>
                <c:pt idx="78">
                  <c:v>12.345530913978564</c:v>
                </c:pt>
                <c:pt idx="79">
                  <c:v>15.731262263977897</c:v>
                </c:pt>
                <c:pt idx="80">
                  <c:v>16.154711123978814</c:v>
                </c:pt>
                <c:pt idx="81">
                  <c:v>22.145771113978753</c:v>
                </c:pt>
                <c:pt idx="82">
                  <c:v>23.450824283978363</c:v>
                </c:pt>
                <c:pt idx="83">
                  <c:v>27.073331033979002</c:v>
                </c:pt>
                <c:pt idx="84">
                  <c:v>27.051754523979298</c:v>
                </c:pt>
                <c:pt idx="85">
                  <c:v>20.743923623978617</c:v>
                </c:pt>
                <c:pt idx="86">
                  <c:v>18.529370833977964</c:v>
                </c:pt>
                <c:pt idx="87">
                  <c:v>14.061959133977552</c:v>
                </c:pt>
                <c:pt idx="88">
                  <c:v>18.330926983978316</c:v>
                </c:pt>
                <c:pt idx="89">
                  <c:v>22.415079253978547</c:v>
                </c:pt>
                <c:pt idx="90">
                  <c:v>24.444555913979457</c:v>
                </c:pt>
                <c:pt idx="91">
                  <c:v>25.792943123978148</c:v>
                </c:pt>
                <c:pt idx="92">
                  <c:v>21.003676283977939</c:v>
                </c:pt>
                <c:pt idx="93">
                  <c:v>22.520187983978531</c:v>
                </c:pt>
                <c:pt idx="94">
                  <c:v>22.125847243978797</c:v>
                </c:pt>
                <c:pt idx="95">
                  <c:v>21.021286383978804</c:v>
                </c:pt>
                <c:pt idx="96">
                  <c:v>15.260065423978972</c:v>
                </c:pt>
                <c:pt idx="97">
                  <c:v>12.421877293978241</c:v>
                </c:pt>
                <c:pt idx="98">
                  <c:v>12.32581612397837</c:v>
                </c:pt>
                <c:pt idx="99">
                  <c:v>11.916388063978502</c:v>
                </c:pt>
                <c:pt idx="100">
                  <c:v>11.90003328397836</c:v>
                </c:pt>
                <c:pt idx="101">
                  <c:v>12.430855353978359</c:v>
                </c:pt>
                <c:pt idx="102">
                  <c:v>14.795948453978554</c:v>
                </c:pt>
                <c:pt idx="103">
                  <c:v>16.397599973978686</c:v>
                </c:pt>
                <c:pt idx="104">
                  <c:v>19.206383113978518</c:v>
                </c:pt>
                <c:pt idx="105">
                  <c:v>25.58187210397864</c:v>
                </c:pt>
                <c:pt idx="106">
                  <c:v>23.906941953978503</c:v>
                </c:pt>
                <c:pt idx="107">
                  <c:v>23.000599903978582</c:v>
                </c:pt>
                <c:pt idx="108">
                  <c:v>25.670842183978948</c:v>
                </c:pt>
                <c:pt idx="109">
                  <c:v>21.068411893978691</c:v>
                </c:pt>
                <c:pt idx="110">
                  <c:v>18.21471575397868</c:v>
                </c:pt>
                <c:pt idx="111">
                  <c:v>15.846667443977822</c:v>
                </c:pt>
                <c:pt idx="112">
                  <c:v>18.63799418397889</c:v>
                </c:pt>
                <c:pt idx="113">
                  <c:v>22.753100503978658</c:v>
                </c:pt>
                <c:pt idx="114">
                  <c:v>26.264734123978087</c:v>
                </c:pt>
                <c:pt idx="115">
                  <c:v>25.64214442397747</c:v>
                </c:pt>
                <c:pt idx="116">
                  <c:v>23.408258613978887</c:v>
                </c:pt>
                <c:pt idx="117">
                  <c:v>26.613110993978353</c:v>
                </c:pt>
                <c:pt idx="118">
                  <c:v>21.682739283978663</c:v>
                </c:pt>
                <c:pt idx="119">
                  <c:v>17.25827495397823</c:v>
                </c:pt>
                <c:pt idx="120">
                  <c:v>14.311693643978515</c:v>
                </c:pt>
                <c:pt idx="121">
                  <c:v>14.133966373978524</c:v>
                </c:pt>
                <c:pt idx="122">
                  <c:v>14.066401273978499</c:v>
                </c:pt>
                <c:pt idx="123">
                  <c:v>14.519657963978489</c:v>
                </c:pt>
                <c:pt idx="124">
                  <c:v>14.761936533978314</c:v>
                </c:pt>
                <c:pt idx="125">
                  <c:v>12.389823853978328</c:v>
                </c:pt>
                <c:pt idx="126">
                  <c:v>11.896728623978106</c:v>
                </c:pt>
                <c:pt idx="127">
                  <c:v>13.628392373979068</c:v>
                </c:pt>
                <c:pt idx="128">
                  <c:v>20.882601173978173</c:v>
                </c:pt>
                <c:pt idx="129">
                  <c:v>33.052432613978226</c:v>
                </c:pt>
                <c:pt idx="130">
                  <c:v>30.443584573978114</c:v>
                </c:pt>
                <c:pt idx="131">
                  <c:v>34.706509803978406</c:v>
                </c:pt>
                <c:pt idx="132">
                  <c:v>32.782785283978455</c:v>
                </c:pt>
                <c:pt idx="133">
                  <c:v>24.877154963978455</c:v>
                </c:pt>
                <c:pt idx="134">
                  <c:v>17.6591765939786</c:v>
                </c:pt>
                <c:pt idx="135">
                  <c:v>14.6933321839781</c:v>
                </c:pt>
                <c:pt idx="136">
                  <c:v>16.662315403978482</c:v>
                </c:pt>
                <c:pt idx="137">
                  <c:v>22.008805273979306</c:v>
                </c:pt>
                <c:pt idx="138">
                  <c:v>23.035333293978738</c:v>
                </c:pt>
                <c:pt idx="139">
                  <c:v>23.267490853978416</c:v>
                </c:pt>
                <c:pt idx="140">
                  <c:v>20.337043653978753</c:v>
                </c:pt>
                <c:pt idx="141">
                  <c:v>23.392821673978233</c:v>
                </c:pt>
                <c:pt idx="142">
                  <c:v>20.238884533978307</c:v>
                </c:pt>
                <c:pt idx="143">
                  <c:v>16.474596943978099</c:v>
                </c:pt>
                <c:pt idx="144">
                  <c:v>15.576778833978551</c:v>
                </c:pt>
                <c:pt idx="145">
                  <c:v>12.937360213978423</c:v>
                </c:pt>
                <c:pt idx="146">
                  <c:v>12.440058953978451</c:v>
                </c:pt>
                <c:pt idx="147">
                  <c:v>13.340421123978217</c:v>
                </c:pt>
                <c:pt idx="148">
                  <c:v>12.938606503978463</c:v>
                </c:pt>
                <c:pt idx="149">
                  <c:v>11.759899733978273</c:v>
                </c:pt>
                <c:pt idx="150">
                  <c:v>11.841431133978517</c:v>
                </c:pt>
                <c:pt idx="151">
                  <c:v>15.891653073978432</c:v>
                </c:pt>
                <c:pt idx="152">
                  <c:v>18.736881473978656</c:v>
                </c:pt>
                <c:pt idx="153">
                  <c:v>25.145813683978531</c:v>
                </c:pt>
                <c:pt idx="154">
                  <c:v>30.222643723978081</c:v>
                </c:pt>
                <c:pt idx="155">
                  <c:v>31.262837403978438</c:v>
                </c:pt>
                <c:pt idx="156">
                  <c:v>28.669205873977944</c:v>
                </c:pt>
                <c:pt idx="157">
                  <c:v>26.787179413978947</c:v>
                </c:pt>
                <c:pt idx="158">
                  <c:v>23.536358313979463</c:v>
                </c:pt>
                <c:pt idx="159">
                  <c:v>18.252644153978736</c:v>
                </c:pt>
                <c:pt idx="160">
                  <c:v>17.206051163977918</c:v>
                </c:pt>
                <c:pt idx="161">
                  <c:v>21.617180283978087</c:v>
                </c:pt>
                <c:pt idx="162">
                  <c:v>23.482817493978473</c:v>
                </c:pt>
                <c:pt idx="163">
                  <c:v>22.452424503978591</c:v>
                </c:pt>
                <c:pt idx="164">
                  <c:v>20.722940073977725</c:v>
                </c:pt>
                <c:pt idx="165">
                  <c:v>22.894235163978919</c:v>
                </c:pt>
                <c:pt idx="166">
                  <c:v>19.447246683978392</c:v>
                </c:pt>
                <c:pt idx="167">
                  <c:v>16.130616173978524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67-44CA-854C-835EDABF1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4-42FB-AB14-9A41502FC84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4-42FB-AB14-9A41502FC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6-408D-A0BE-3B2EBD4CD1B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6-408D-A0BE-3B2EBD4C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9-41E5-851A-DBA2EDB5568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9-41E5-851A-DBA2EDB5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B-4A97-A782-49DB461BC386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B-4A97-A782-49DB461B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386.73391608999998</c:v>
                </c:pt>
                <c:pt idx="1">
                  <c:v>272.05634969999988</c:v>
                </c:pt>
                <c:pt idx="2">
                  <c:v>216.00791223000002</c:v>
                </c:pt>
                <c:pt idx="3">
                  <c:v>194.34432009000008</c:v>
                </c:pt>
                <c:pt idx="4">
                  <c:v>188.27699298999997</c:v>
                </c:pt>
                <c:pt idx="5">
                  <c:v>216.36414709999997</c:v>
                </c:pt>
                <c:pt idx="6">
                  <c:v>323.03034515999997</c:v>
                </c:pt>
                <c:pt idx="7">
                  <c:v>443.31709291999988</c:v>
                </c:pt>
                <c:pt idx="8">
                  <c:v>422.12877875999999</c:v>
                </c:pt>
                <c:pt idx="9">
                  <c:v>451.82943785000003</c:v>
                </c:pt>
                <c:pt idx="10">
                  <c:v>512.49563752000006</c:v>
                </c:pt>
                <c:pt idx="11">
                  <c:v>565.90252398000007</c:v>
                </c:pt>
                <c:pt idx="12">
                  <c:v>597.64010500000006</c:v>
                </c:pt>
                <c:pt idx="13">
                  <c:v>628.30888082000013</c:v>
                </c:pt>
                <c:pt idx="14">
                  <c:v>621.6601555200001</c:v>
                </c:pt>
                <c:pt idx="15">
                  <c:v>607.12906493999992</c:v>
                </c:pt>
                <c:pt idx="16">
                  <c:v>657.20058814000004</c:v>
                </c:pt>
                <c:pt idx="17">
                  <c:v>958.82362545999979</c:v>
                </c:pt>
                <c:pt idx="18">
                  <c:v>994.7157801200002</c:v>
                </c:pt>
                <c:pt idx="19">
                  <c:v>1005.5186772200002</c:v>
                </c:pt>
                <c:pt idx="20">
                  <c:v>1023.4016093199999</c:v>
                </c:pt>
                <c:pt idx="21">
                  <c:v>960.70316971000022</c:v>
                </c:pt>
                <c:pt idx="22">
                  <c:v>814.36149139999998</c:v>
                </c:pt>
                <c:pt idx="23">
                  <c:v>658.86365978000003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2B-4407-9ABB-56EACC45FC13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822.1860431099999</c:v>
                </c:pt>
                <c:pt idx="1">
                  <c:v>740.66358300000002</c:v>
                </c:pt>
                <c:pt idx="2">
                  <c:v>696.02850036999985</c:v>
                </c:pt>
                <c:pt idx="3">
                  <c:v>669.32623606000004</c:v>
                </c:pt>
                <c:pt idx="4">
                  <c:v>661.15637665000008</c:v>
                </c:pt>
                <c:pt idx="5">
                  <c:v>684.17576245999999</c:v>
                </c:pt>
                <c:pt idx="6">
                  <c:v>761.22870866999995</c:v>
                </c:pt>
                <c:pt idx="7">
                  <c:v>862.4107371099999</c:v>
                </c:pt>
                <c:pt idx="8">
                  <c:v>935.13592653000023</c:v>
                </c:pt>
                <c:pt idx="9">
                  <c:v>985.46232884999995</c:v>
                </c:pt>
                <c:pt idx="10">
                  <c:v>1019.87094104</c:v>
                </c:pt>
                <c:pt idx="11">
                  <c:v>1054.9644144900001</c:v>
                </c:pt>
                <c:pt idx="12">
                  <c:v>1087.2077433700001</c:v>
                </c:pt>
                <c:pt idx="13">
                  <c:v>1113.8373215000001</c:v>
                </c:pt>
                <c:pt idx="14">
                  <c:v>1111.8340081100002</c:v>
                </c:pt>
                <c:pt idx="15">
                  <c:v>1111.9408312699998</c:v>
                </c:pt>
                <c:pt idx="16">
                  <c:v>1131.2093614</c:v>
                </c:pt>
                <c:pt idx="17">
                  <c:v>1183.2770837899998</c:v>
                </c:pt>
                <c:pt idx="18">
                  <c:v>1234.2077081100001</c:v>
                </c:pt>
                <c:pt idx="19">
                  <c:v>1245.5953605500001</c:v>
                </c:pt>
                <c:pt idx="20">
                  <c:v>1277.3233740799999</c:v>
                </c:pt>
                <c:pt idx="21">
                  <c:v>1214.73163264</c:v>
                </c:pt>
                <c:pt idx="22">
                  <c:v>1098.41885161</c:v>
                </c:pt>
                <c:pt idx="23">
                  <c:v>956.31182676000003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2B-4407-9ABB-56EACC45FC13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-435.45212701999998</c:v>
                </c:pt>
                <c:pt idx="1">
                  <c:v>-468.60723330000008</c:v>
                </c:pt>
                <c:pt idx="2">
                  <c:v>-480.02058813999986</c:v>
                </c:pt>
                <c:pt idx="3">
                  <c:v>-474.98191596999993</c:v>
                </c:pt>
                <c:pt idx="4">
                  <c:v>-472.87938366000009</c:v>
                </c:pt>
                <c:pt idx="5">
                  <c:v>-467.81161536000002</c:v>
                </c:pt>
                <c:pt idx="6">
                  <c:v>-438.19836350999998</c:v>
                </c:pt>
                <c:pt idx="7">
                  <c:v>-419.09364418999996</c:v>
                </c:pt>
                <c:pt idx="8">
                  <c:v>-513.00714777000019</c:v>
                </c:pt>
                <c:pt idx="9">
                  <c:v>-533.63289099999986</c:v>
                </c:pt>
                <c:pt idx="10">
                  <c:v>-507.37530351999999</c:v>
                </c:pt>
                <c:pt idx="11">
                  <c:v>-489.06189051000001</c:v>
                </c:pt>
                <c:pt idx="12">
                  <c:v>-489.56763837000005</c:v>
                </c:pt>
                <c:pt idx="13">
                  <c:v>-485.52844068000002</c:v>
                </c:pt>
                <c:pt idx="14">
                  <c:v>-490.17385259000008</c:v>
                </c:pt>
                <c:pt idx="15">
                  <c:v>-504.81176632999995</c:v>
                </c:pt>
                <c:pt idx="16">
                  <c:v>-474.00877326</c:v>
                </c:pt>
                <c:pt idx="17">
                  <c:v>-224.45345833000005</c:v>
                </c:pt>
                <c:pt idx="18">
                  <c:v>-239.49192798999994</c:v>
                </c:pt>
                <c:pt idx="19">
                  <c:v>-240.07668332999992</c:v>
                </c:pt>
                <c:pt idx="20">
                  <c:v>-253.92176475999997</c:v>
                </c:pt>
                <c:pt idx="21">
                  <c:v>-254.02846292999993</c:v>
                </c:pt>
                <c:pt idx="22">
                  <c:v>-284.05736021000007</c:v>
                </c:pt>
                <c:pt idx="23">
                  <c:v>-297.44816698000005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42B-4407-9ABB-56EACC45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5-4B4D-A7B8-B6D7FCF005D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5-4B4D-A7B8-B6D7FCF0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649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F-483C-B3F3-66ADF1578E0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F-483C-B3F3-66ADF1578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224.51</c:v>
                </c:pt>
                <c:pt idx="1">
                  <c:v>140.09</c:v>
                </c:pt>
                <c:pt idx="2">
                  <c:v>116.8</c:v>
                </c:pt>
                <c:pt idx="3">
                  <c:v>89.31</c:v>
                </c:pt>
                <c:pt idx="4">
                  <c:v>89.19</c:v>
                </c:pt>
                <c:pt idx="5">
                  <c:v>114.33</c:v>
                </c:pt>
                <c:pt idx="6">
                  <c:v>244.07</c:v>
                </c:pt>
                <c:pt idx="7">
                  <c:v>372</c:v>
                </c:pt>
                <c:pt idx="8">
                  <c:v>366.99</c:v>
                </c:pt>
                <c:pt idx="9">
                  <c:v>435.95</c:v>
                </c:pt>
                <c:pt idx="10">
                  <c:v>444.58</c:v>
                </c:pt>
                <c:pt idx="11">
                  <c:v>534.37</c:v>
                </c:pt>
                <c:pt idx="12">
                  <c:v>528.41</c:v>
                </c:pt>
                <c:pt idx="13">
                  <c:v>562.69000000000005</c:v>
                </c:pt>
                <c:pt idx="14">
                  <c:v>553.92999999999995</c:v>
                </c:pt>
                <c:pt idx="15">
                  <c:v>547.46</c:v>
                </c:pt>
                <c:pt idx="16">
                  <c:v>532.42999999999995</c:v>
                </c:pt>
                <c:pt idx="17">
                  <c:v>870.99</c:v>
                </c:pt>
                <c:pt idx="18">
                  <c:v>932.17</c:v>
                </c:pt>
                <c:pt idx="19">
                  <c:v>1024.46</c:v>
                </c:pt>
                <c:pt idx="20">
                  <c:v>1077.51</c:v>
                </c:pt>
                <c:pt idx="21">
                  <c:v>1007.14</c:v>
                </c:pt>
                <c:pt idx="22">
                  <c:v>737.19</c:v>
                </c:pt>
                <c:pt idx="23">
                  <c:v>549.64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E-4D74-BEDA-7F5DCAD1B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69-47F2-B9C4-2026301F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969-47F2-B9C4-2026301F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3-4F68-8988-DC47B7E88EAF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3-4F68-8988-DC47B7E88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0-4C99-830F-04297F12318E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0-4C99-830F-04297F123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F-4B65-9E84-43CA445C5764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F-4B65-9E84-43CA445C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2-43E1-89E6-09DC67D4072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2-43E1-89E6-09DC67D40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386.73391608999998</c:v>
                </c:pt>
                <c:pt idx="1">
                  <c:v>272.05634969999988</c:v>
                </c:pt>
                <c:pt idx="2">
                  <c:v>216.00791223000002</c:v>
                </c:pt>
                <c:pt idx="3">
                  <c:v>194.34432009000008</c:v>
                </c:pt>
                <c:pt idx="4">
                  <c:v>188.27699298999997</c:v>
                </c:pt>
                <c:pt idx="5">
                  <c:v>216.36414709999997</c:v>
                </c:pt>
                <c:pt idx="6">
                  <c:v>323.03034515999997</c:v>
                </c:pt>
                <c:pt idx="7">
                  <c:v>443.31709291999988</c:v>
                </c:pt>
                <c:pt idx="8">
                  <c:v>422.12877875999999</c:v>
                </c:pt>
                <c:pt idx="9">
                  <c:v>451.82943785000003</c:v>
                </c:pt>
                <c:pt idx="10">
                  <c:v>512.49563752000006</c:v>
                </c:pt>
                <c:pt idx="11">
                  <c:v>565.90252398000007</c:v>
                </c:pt>
                <c:pt idx="12">
                  <c:v>597.64010500000006</c:v>
                </c:pt>
                <c:pt idx="13">
                  <c:v>628.30888082000013</c:v>
                </c:pt>
                <c:pt idx="14">
                  <c:v>621.6601555200001</c:v>
                </c:pt>
                <c:pt idx="15">
                  <c:v>607.12906493999992</c:v>
                </c:pt>
                <c:pt idx="16">
                  <c:v>657.20058814000004</c:v>
                </c:pt>
                <c:pt idx="17">
                  <c:v>958.82362545999979</c:v>
                </c:pt>
                <c:pt idx="18">
                  <c:v>994.7157801200002</c:v>
                </c:pt>
                <c:pt idx="19">
                  <c:v>1005.5186772200002</c:v>
                </c:pt>
                <c:pt idx="20">
                  <c:v>1023.4016093199999</c:v>
                </c:pt>
                <c:pt idx="21">
                  <c:v>960.70316971000022</c:v>
                </c:pt>
                <c:pt idx="22">
                  <c:v>814.36149139999998</c:v>
                </c:pt>
                <c:pt idx="23">
                  <c:v>658.86365978000003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84-4DD1-8904-294B3FB06142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822.1860431099999</c:v>
                </c:pt>
                <c:pt idx="1">
                  <c:v>740.66358300000002</c:v>
                </c:pt>
                <c:pt idx="2">
                  <c:v>696.02850036999985</c:v>
                </c:pt>
                <c:pt idx="3">
                  <c:v>669.32623606000004</c:v>
                </c:pt>
                <c:pt idx="4">
                  <c:v>661.15637665000008</c:v>
                </c:pt>
                <c:pt idx="5">
                  <c:v>684.17576245999999</c:v>
                </c:pt>
                <c:pt idx="6">
                  <c:v>761.22870866999995</c:v>
                </c:pt>
                <c:pt idx="7">
                  <c:v>862.4107371099999</c:v>
                </c:pt>
                <c:pt idx="8">
                  <c:v>935.13592653000023</c:v>
                </c:pt>
                <c:pt idx="9">
                  <c:v>985.46232884999995</c:v>
                </c:pt>
                <c:pt idx="10">
                  <c:v>1019.87094104</c:v>
                </c:pt>
                <c:pt idx="11">
                  <c:v>1054.9644144900001</c:v>
                </c:pt>
                <c:pt idx="12">
                  <c:v>1087.2077433700001</c:v>
                </c:pt>
                <c:pt idx="13">
                  <c:v>1113.8373215000001</c:v>
                </c:pt>
                <c:pt idx="14">
                  <c:v>1111.8340081100002</c:v>
                </c:pt>
                <c:pt idx="15">
                  <c:v>1111.9408312699998</c:v>
                </c:pt>
                <c:pt idx="16">
                  <c:v>1131.2093614</c:v>
                </c:pt>
                <c:pt idx="17">
                  <c:v>1183.2770837899998</c:v>
                </c:pt>
                <c:pt idx="18">
                  <c:v>1234.2077081100001</c:v>
                </c:pt>
                <c:pt idx="19">
                  <c:v>1245.5953605500001</c:v>
                </c:pt>
                <c:pt idx="20">
                  <c:v>1277.3233740799999</c:v>
                </c:pt>
                <c:pt idx="21">
                  <c:v>1214.73163264</c:v>
                </c:pt>
                <c:pt idx="22">
                  <c:v>1098.41885161</c:v>
                </c:pt>
                <c:pt idx="23">
                  <c:v>956.31182676000003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84-4DD1-8904-294B3FB06142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-435.45212701999998</c:v>
                </c:pt>
                <c:pt idx="1">
                  <c:v>-468.60723330000008</c:v>
                </c:pt>
                <c:pt idx="2">
                  <c:v>-480.02058813999986</c:v>
                </c:pt>
                <c:pt idx="3">
                  <c:v>-474.98191596999993</c:v>
                </c:pt>
                <c:pt idx="4">
                  <c:v>-472.87938366000009</c:v>
                </c:pt>
                <c:pt idx="5">
                  <c:v>-467.81161536000002</c:v>
                </c:pt>
                <c:pt idx="6">
                  <c:v>-438.19836350999998</c:v>
                </c:pt>
                <c:pt idx="7">
                  <c:v>-419.09364418999996</c:v>
                </c:pt>
                <c:pt idx="8">
                  <c:v>-513.00714777000019</c:v>
                </c:pt>
                <c:pt idx="9">
                  <c:v>-533.63289099999986</c:v>
                </c:pt>
                <c:pt idx="10">
                  <c:v>-507.37530351999999</c:v>
                </c:pt>
                <c:pt idx="11">
                  <c:v>-489.06189051000001</c:v>
                </c:pt>
                <c:pt idx="12">
                  <c:v>-489.56763837000005</c:v>
                </c:pt>
                <c:pt idx="13">
                  <c:v>-485.52844068000002</c:v>
                </c:pt>
                <c:pt idx="14">
                  <c:v>-490.17385259000008</c:v>
                </c:pt>
                <c:pt idx="15">
                  <c:v>-504.81176632999995</c:v>
                </c:pt>
                <c:pt idx="16">
                  <c:v>-474.00877326</c:v>
                </c:pt>
                <c:pt idx="17">
                  <c:v>-224.45345833000005</c:v>
                </c:pt>
                <c:pt idx="18">
                  <c:v>-239.49192798999994</c:v>
                </c:pt>
                <c:pt idx="19">
                  <c:v>-240.07668332999992</c:v>
                </c:pt>
                <c:pt idx="20">
                  <c:v>-253.92176475999997</c:v>
                </c:pt>
                <c:pt idx="21">
                  <c:v>-254.02846292999993</c:v>
                </c:pt>
                <c:pt idx="22">
                  <c:v>-284.05736021000007</c:v>
                </c:pt>
                <c:pt idx="23">
                  <c:v>-297.44816698000005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84-4DD1-8904-294B3FB06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649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2-4535-B62A-58272060B12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2-4535-B62A-58272060B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224.51</c:v>
                </c:pt>
                <c:pt idx="1">
                  <c:v>140.09</c:v>
                </c:pt>
                <c:pt idx="2">
                  <c:v>116.8</c:v>
                </c:pt>
                <c:pt idx="3">
                  <c:v>89.31</c:v>
                </c:pt>
                <c:pt idx="4">
                  <c:v>89.19</c:v>
                </c:pt>
                <c:pt idx="5">
                  <c:v>114.33</c:v>
                </c:pt>
                <c:pt idx="6">
                  <c:v>244.07</c:v>
                </c:pt>
                <c:pt idx="7">
                  <c:v>372</c:v>
                </c:pt>
                <c:pt idx="8">
                  <c:v>366.99</c:v>
                </c:pt>
                <c:pt idx="9">
                  <c:v>435.95</c:v>
                </c:pt>
                <c:pt idx="10">
                  <c:v>444.58</c:v>
                </c:pt>
                <c:pt idx="11">
                  <c:v>534.37</c:v>
                </c:pt>
                <c:pt idx="12">
                  <c:v>528.41</c:v>
                </c:pt>
                <c:pt idx="13">
                  <c:v>562.69000000000005</c:v>
                </c:pt>
                <c:pt idx="14">
                  <c:v>553.92999999999995</c:v>
                </c:pt>
                <c:pt idx="15">
                  <c:v>547.46</c:v>
                </c:pt>
                <c:pt idx="16">
                  <c:v>532.42999999999995</c:v>
                </c:pt>
                <c:pt idx="17">
                  <c:v>870.99</c:v>
                </c:pt>
                <c:pt idx="18">
                  <c:v>932.17</c:v>
                </c:pt>
                <c:pt idx="19">
                  <c:v>1024.46</c:v>
                </c:pt>
                <c:pt idx="20">
                  <c:v>1077.51</c:v>
                </c:pt>
                <c:pt idx="21">
                  <c:v>1007.14</c:v>
                </c:pt>
                <c:pt idx="22">
                  <c:v>737.19</c:v>
                </c:pt>
                <c:pt idx="23">
                  <c:v>549.64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C-4871-B723-03C94D6F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General</c:formatCode>
                <c:ptCount val="24"/>
                <c:pt idx="0">
                  <c:v>752.35393081000041</c:v>
                </c:pt>
                <c:pt idx="1">
                  <c:v>645.24738005000006</c:v>
                </c:pt>
                <c:pt idx="2">
                  <c:v>577.22165673999996</c:v>
                </c:pt>
                <c:pt idx="3">
                  <c:v>564.41420547999996</c:v>
                </c:pt>
                <c:pt idx="4">
                  <c:v>572.74223826000002</c:v>
                </c:pt>
                <c:pt idx="5">
                  <c:v>635.00635790000047</c:v>
                </c:pt>
                <c:pt idx="6">
                  <c:v>876.2675310700007</c:v>
                </c:pt>
                <c:pt idx="7">
                  <c:v>1126.86048321</c:v>
                </c:pt>
                <c:pt idx="8">
                  <c:v>1311.6583675000004</c:v>
                </c:pt>
                <c:pt idx="9">
                  <c:v>1332.55285439</c:v>
                </c:pt>
                <c:pt idx="10">
                  <c:v>1175.8320049399999</c:v>
                </c:pt>
                <c:pt idx="11">
                  <c:v>1132.3244801499998</c:v>
                </c:pt>
                <c:pt idx="12">
                  <c:v>1114.3022235799999</c:v>
                </c:pt>
                <c:pt idx="13">
                  <c:v>1107.7090426900002</c:v>
                </c:pt>
                <c:pt idx="14">
                  <c:v>1097.11935128</c:v>
                </c:pt>
                <c:pt idx="15">
                  <c:v>1197.5266731599997</c:v>
                </c:pt>
                <c:pt idx="16">
                  <c:v>1286.8402350100007</c:v>
                </c:pt>
                <c:pt idx="17">
                  <c:v>1485.4907113299996</c:v>
                </c:pt>
                <c:pt idx="18">
                  <c:v>1538.8516426900001</c:v>
                </c:pt>
                <c:pt idx="19">
                  <c:v>1527.9849502799993</c:v>
                </c:pt>
                <c:pt idx="20">
                  <c:v>1508.5849948099999</c:v>
                </c:pt>
                <c:pt idx="21">
                  <c:v>1352.0033493799999</c:v>
                </c:pt>
                <c:pt idx="22">
                  <c:v>1122.4196957499998</c:v>
                </c:pt>
                <c:pt idx="23">
                  <c:v>934.12931360999971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6A-44C5-ACD2-2916C3D2470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General</c:formatCode>
                <c:ptCount val="24"/>
                <c:pt idx="0">
                  <c:v>677.23781811000049</c:v>
                </c:pt>
                <c:pt idx="1">
                  <c:v>598.29664338000009</c:v>
                </c:pt>
                <c:pt idx="2">
                  <c:v>556.95626207999999</c:v>
                </c:pt>
                <c:pt idx="3">
                  <c:v>542.25135694000005</c:v>
                </c:pt>
                <c:pt idx="4">
                  <c:v>550.90105702000005</c:v>
                </c:pt>
                <c:pt idx="5">
                  <c:v>617.74182394000047</c:v>
                </c:pt>
                <c:pt idx="6">
                  <c:v>772.06699404000074</c:v>
                </c:pt>
                <c:pt idx="7">
                  <c:v>1001.7067997299998</c:v>
                </c:pt>
                <c:pt idx="8">
                  <c:v>1147.1082235700001</c:v>
                </c:pt>
                <c:pt idx="9">
                  <c:v>1149.24329833</c:v>
                </c:pt>
                <c:pt idx="10">
                  <c:v>1081.0560530099999</c:v>
                </c:pt>
                <c:pt idx="11">
                  <c:v>1028.6023482399996</c:v>
                </c:pt>
                <c:pt idx="12">
                  <c:v>1006.3015966499999</c:v>
                </c:pt>
                <c:pt idx="13">
                  <c:v>1019.2487963900002</c:v>
                </c:pt>
                <c:pt idx="14">
                  <c:v>1037.12983259</c:v>
                </c:pt>
                <c:pt idx="15">
                  <c:v>1066.0701534999998</c:v>
                </c:pt>
                <c:pt idx="16">
                  <c:v>1147.6108070200007</c:v>
                </c:pt>
                <c:pt idx="17">
                  <c:v>1315.5874719199996</c:v>
                </c:pt>
                <c:pt idx="18">
                  <c:v>1389.2963522000002</c:v>
                </c:pt>
                <c:pt idx="19">
                  <c:v>1383.3590969199993</c:v>
                </c:pt>
                <c:pt idx="20">
                  <c:v>1333.60108909</c:v>
                </c:pt>
                <c:pt idx="21">
                  <c:v>1226.2273695499998</c:v>
                </c:pt>
                <c:pt idx="22">
                  <c:v>1052.7451784499999</c:v>
                </c:pt>
                <c:pt idx="23">
                  <c:v>853.34474423999973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6A-44C5-ACD2-2916C3D2470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General</c:formatCode>
                <c:ptCount val="24"/>
                <c:pt idx="0">
                  <c:v>75.116112699999974</c:v>
                </c:pt>
                <c:pt idx="1">
                  <c:v>46.950736669999969</c:v>
                </c:pt>
                <c:pt idx="2">
                  <c:v>20.265394659999913</c:v>
                </c:pt>
                <c:pt idx="3">
                  <c:v>22.16284853999997</c:v>
                </c:pt>
                <c:pt idx="4">
                  <c:v>21.841181240000026</c:v>
                </c:pt>
                <c:pt idx="5">
                  <c:v>17.264533959999994</c:v>
                </c:pt>
                <c:pt idx="6">
                  <c:v>104.20053703000002</c:v>
                </c:pt>
                <c:pt idx="7">
                  <c:v>125.1536834800001</c:v>
                </c:pt>
                <c:pt idx="8">
                  <c:v>164.55014393000022</c:v>
                </c:pt>
                <c:pt idx="9">
                  <c:v>183.30955605999998</c:v>
                </c:pt>
                <c:pt idx="10">
                  <c:v>94.775951930000019</c:v>
                </c:pt>
                <c:pt idx="11">
                  <c:v>103.72213191000003</c:v>
                </c:pt>
                <c:pt idx="12">
                  <c:v>108.00062693000007</c:v>
                </c:pt>
                <c:pt idx="13">
                  <c:v>88.460246299999994</c:v>
                </c:pt>
                <c:pt idx="14">
                  <c:v>59.989518690000011</c:v>
                </c:pt>
                <c:pt idx="15">
                  <c:v>131.45651966000003</c:v>
                </c:pt>
                <c:pt idx="16">
                  <c:v>139.22942798999998</c:v>
                </c:pt>
                <c:pt idx="17">
                  <c:v>169.90323941000003</c:v>
                </c:pt>
                <c:pt idx="18">
                  <c:v>149.55529048999989</c:v>
                </c:pt>
                <c:pt idx="19">
                  <c:v>144.62585336000006</c:v>
                </c:pt>
                <c:pt idx="20">
                  <c:v>174.98390571999994</c:v>
                </c:pt>
                <c:pt idx="21">
                  <c:v>125.77597983000004</c:v>
                </c:pt>
                <c:pt idx="22">
                  <c:v>69.674517300000048</c:v>
                </c:pt>
                <c:pt idx="23">
                  <c:v>80.784569369999986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6A-44C5-ACD2-2916C3D24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271-9D5B-9A392BA7E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47-4271-9D5B-9A392BA7E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7-4D80-A301-2900EAACB37E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7-4D80-A301-2900EAACB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E-4D5D-8237-885965884A2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E-4D5D-8237-88596588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3-460E-8ADA-F4F33DD8DC5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3-460E-8ADA-F4F33DD8D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General</c:formatCode>
                <c:ptCount val="24"/>
                <c:pt idx="0">
                  <c:v>844.24</c:v>
                </c:pt>
                <c:pt idx="1">
                  <c:v>741.57</c:v>
                </c:pt>
                <c:pt idx="2">
                  <c:v>670.37</c:v>
                </c:pt>
                <c:pt idx="3">
                  <c:v>651.38</c:v>
                </c:pt>
                <c:pt idx="4">
                  <c:v>656.59</c:v>
                </c:pt>
                <c:pt idx="5">
                  <c:v>680.46</c:v>
                </c:pt>
                <c:pt idx="6">
                  <c:v>789.26</c:v>
                </c:pt>
                <c:pt idx="7">
                  <c:v>955.3</c:v>
                </c:pt>
                <c:pt idx="8">
                  <c:v>1164.4000000000001</c:v>
                </c:pt>
                <c:pt idx="9">
                  <c:v>1221.7</c:v>
                </c:pt>
                <c:pt idx="10">
                  <c:v>1133.1600000000001</c:v>
                </c:pt>
                <c:pt idx="11">
                  <c:v>1101.8</c:v>
                </c:pt>
                <c:pt idx="12">
                  <c:v>1109.6500000000001</c:v>
                </c:pt>
                <c:pt idx="13">
                  <c:v>1104.57</c:v>
                </c:pt>
                <c:pt idx="14">
                  <c:v>1124.03</c:v>
                </c:pt>
                <c:pt idx="15">
                  <c:v>1207.54</c:v>
                </c:pt>
                <c:pt idx="16">
                  <c:v>1264.74</c:v>
                </c:pt>
                <c:pt idx="17">
                  <c:v>1506.85</c:v>
                </c:pt>
                <c:pt idx="18">
                  <c:v>1513.59</c:v>
                </c:pt>
                <c:pt idx="19">
                  <c:v>1522.43</c:v>
                </c:pt>
                <c:pt idx="20">
                  <c:v>1506.44</c:v>
                </c:pt>
                <c:pt idx="21">
                  <c:v>1353.46</c:v>
                </c:pt>
                <c:pt idx="22">
                  <c:v>1157.5899999999999</c:v>
                </c:pt>
                <c:pt idx="23">
                  <c:v>932.18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3-4810-B35C-F8D395BD5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General</c:formatCode>
                <c:ptCount val="168"/>
                <c:pt idx="0">
                  <c:v>669.86</c:v>
                </c:pt>
                <c:pt idx="1">
                  <c:v>576.12</c:v>
                </c:pt>
                <c:pt idx="2">
                  <c:v>530.32000000000005</c:v>
                </c:pt>
                <c:pt idx="3">
                  <c:v>514.78</c:v>
                </c:pt>
                <c:pt idx="4">
                  <c:v>523.62</c:v>
                </c:pt>
                <c:pt idx="5">
                  <c:v>585.62</c:v>
                </c:pt>
                <c:pt idx="6">
                  <c:v>760.96</c:v>
                </c:pt>
                <c:pt idx="7">
                  <c:v>1011.3</c:v>
                </c:pt>
                <c:pt idx="8">
                  <c:v>1108.7</c:v>
                </c:pt>
                <c:pt idx="9">
                  <c:v>1107.72</c:v>
                </c:pt>
                <c:pt idx="10">
                  <c:v>1144.3599999999999</c:v>
                </c:pt>
                <c:pt idx="11">
                  <c:v>1126.01</c:v>
                </c:pt>
                <c:pt idx="12">
                  <c:v>1120.4000000000001</c:v>
                </c:pt>
                <c:pt idx="13">
                  <c:v>1066.48</c:v>
                </c:pt>
                <c:pt idx="14">
                  <c:v>1090.19</c:v>
                </c:pt>
                <c:pt idx="15">
                  <c:v>1102.9100000000001</c:v>
                </c:pt>
                <c:pt idx="16">
                  <c:v>1149.44</c:v>
                </c:pt>
                <c:pt idx="17">
                  <c:v>1262.3699999999999</c:v>
                </c:pt>
                <c:pt idx="18">
                  <c:v>1270.5</c:v>
                </c:pt>
                <c:pt idx="19">
                  <c:v>1255.8</c:v>
                </c:pt>
                <c:pt idx="20">
                  <c:v>1216.6199999999999</c:v>
                </c:pt>
                <c:pt idx="21">
                  <c:v>1119.0899999999999</c:v>
                </c:pt>
                <c:pt idx="22">
                  <c:v>959.86</c:v>
                </c:pt>
                <c:pt idx="23">
                  <c:v>781.24</c:v>
                </c:pt>
                <c:pt idx="24">
                  <c:v>739.61</c:v>
                </c:pt>
                <c:pt idx="25">
                  <c:v>643.49</c:v>
                </c:pt>
                <c:pt idx="26">
                  <c:v>577.13</c:v>
                </c:pt>
                <c:pt idx="27">
                  <c:v>568.24</c:v>
                </c:pt>
                <c:pt idx="28">
                  <c:v>567.14</c:v>
                </c:pt>
                <c:pt idx="29">
                  <c:v>594.29999999999995</c:v>
                </c:pt>
                <c:pt idx="30">
                  <c:v>675.94</c:v>
                </c:pt>
                <c:pt idx="31">
                  <c:v>831.86</c:v>
                </c:pt>
                <c:pt idx="32">
                  <c:v>994.19</c:v>
                </c:pt>
                <c:pt idx="33">
                  <c:v>1057.54</c:v>
                </c:pt>
                <c:pt idx="34">
                  <c:v>1043.8499999999999</c:v>
                </c:pt>
                <c:pt idx="35">
                  <c:v>1090.94</c:v>
                </c:pt>
                <c:pt idx="36">
                  <c:v>1094.83</c:v>
                </c:pt>
                <c:pt idx="37">
                  <c:v>1143.03</c:v>
                </c:pt>
                <c:pt idx="38">
                  <c:v>1130.3699999999999</c:v>
                </c:pt>
                <c:pt idx="39">
                  <c:v>1159.29</c:v>
                </c:pt>
                <c:pt idx="40">
                  <c:v>1249.07</c:v>
                </c:pt>
                <c:pt idx="41">
                  <c:v>1342.27</c:v>
                </c:pt>
                <c:pt idx="42">
                  <c:v>1347.67</c:v>
                </c:pt>
                <c:pt idx="43">
                  <c:v>1321.03</c:v>
                </c:pt>
                <c:pt idx="44">
                  <c:v>1285.6099999999999</c:v>
                </c:pt>
                <c:pt idx="45">
                  <c:v>1159.7</c:v>
                </c:pt>
                <c:pt idx="46">
                  <c:v>996.83</c:v>
                </c:pt>
                <c:pt idx="47">
                  <c:v>802.12</c:v>
                </c:pt>
                <c:pt idx="48">
                  <c:v>668.89</c:v>
                </c:pt>
                <c:pt idx="49">
                  <c:v>593.46</c:v>
                </c:pt>
                <c:pt idx="50">
                  <c:v>549.89</c:v>
                </c:pt>
                <c:pt idx="51">
                  <c:v>528.89</c:v>
                </c:pt>
                <c:pt idx="52">
                  <c:v>543.17999999999995</c:v>
                </c:pt>
                <c:pt idx="53">
                  <c:v>604.24</c:v>
                </c:pt>
                <c:pt idx="54">
                  <c:v>730.16</c:v>
                </c:pt>
                <c:pt idx="55">
                  <c:v>932.99</c:v>
                </c:pt>
                <c:pt idx="56">
                  <c:v>1074.6500000000001</c:v>
                </c:pt>
                <c:pt idx="57">
                  <c:v>1056.8699999999999</c:v>
                </c:pt>
                <c:pt idx="58">
                  <c:v>999.16</c:v>
                </c:pt>
                <c:pt idx="59">
                  <c:v>957.19</c:v>
                </c:pt>
                <c:pt idx="60">
                  <c:v>940.9</c:v>
                </c:pt>
                <c:pt idx="61">
                  <c:v>1007.26</c:v>
                </c:pt>
                <c:pt idx="62">
                  <c:v>1018.27</c:v>
                </c:pt>
                <c:pt idx="63">
                  <c:v>1039.44</c:v>
                </c:pt>
                <c:pt idx="64">
                  <c:v>1137.26</c:v>
                </c:pt>
                <c:pt idx="65">
                  <c:v>1261.22</c:v>
                </c:pt>
                <c:pt idx="66">
                  <c:v>1290.76</c:v>
                </c:pt>
                <c:pt idx="67">
                  <c:v>1280.01</c:v>
                </c:pt>
                <c:pt idx="68">
                  <c:v>1259.03</c:v>
                </c:pt>
                <c:pt idx="69">
                  <c:v>1154.02</c:v>
                </c:pt>
                <c:pt idx="70">
                  <c:v>1019.14</c:v>
                </c:pt>
                <c:pt idx="71">
                  <c:v>878.22</c:v>
                </c:pt>
                <c:pt idx="72">
                  <c:v>689.13</c:v>
                </c:pt>
                <c:pt idx="73">
                  <c:v>600.26</c:v>
                </c:pt>
                <c:pt idx="74">
                  <c:v>539.22</c:v>
                </c:pt>
                <c:pt idx="75">
                  <c:v>544.39</c:v>
                </c:pt>
                <c:pt idx="76">
                  <c:v>552.52</c:v>
                </c:pt>
                <c:pt idx="77">
                  <c:v>589.80999999999995</c:v>
                </c:pt>
                <c:pt idx="78">
                  <c:v>742.08</c:v>
                </c:pt>
                <c:pt idx="79">
                  <c:v>941.59</c:v>
                </c:pt>
                <c:pt idx="80">
                  <c:v>1105.83</c:v>
                </c:pt>
                <c:pt idx="81">
                  <c:v>1136.8599999999999</c:v>
                </c:pt>
                <c:pt idx="82">
                  <c:v>1091.1600000000001</c:v>
                </c:pt>
                <c:pt idx="83">
                  <c:v>995.36</c:v>
                </c:pt>
                <c:pt idx="84">
                  <c:v>958.48</c:v>
                </c:pt>
                <c:pt idx="85">
                  <c:v>963.21</c:v>
                </c:pt>
                <c:pt idx="86">
                  <c:v>1030.2</c:v>
                </c:pt>
                <c:pt idx="87">
                  <c:v>1043.93</c:v>
                </c:pt>
                <c:pt idx="88">
                  <c:v>1140.5999999999999</c:v>
                </c:pt>
                <c:pt idx="89">
                  <c:v>1250.97</c:v>
                </c:pt>
                <c:pt idx="90">
                  <c:v>1271.43</c:v>
                </c:pt>
                <c:pt idx="91">
                  <c:v>1261.53</c:v>
                </c:pt>
                <c:pt idx="92">
                  <c:v>1228.47</c:v>
                </c:pt>
                <c:pt idx="93">
                  <c:v>1128.6199999999999</c:v>
                </c:pt>
                <c:pt idx="94">
                  <c:v>977.19</c:v>
                </c:pt>
                <c:pt idx="95">
                  <c:v>847.45</c:v>
                </c:pt>
                <c:pt idx="96">
                  <c:v>701.01</c:v>
                </c:pt>
                <c:pt idx="97">
                  <c:v>633.95000000000005</c:v>
                </c:pt>
                <c:pt idx="98">
                  <c:v>638.52</c:v>
                </c:pt>
                <c:pt idx="99">
                  <c:v>640.54</c:v>
                </c:pt>
                <c:pt idx="100">
                  <c:v>640.16</c:v>
                </c:pt>
                <c:pt idx="101">
                  <c:v>635.54999999999995</c:v>
                </c:pt>
                <c:pt idx="102">
                  <c:v>699</c:v>
                </c:pt>
                <c:pt idx="103">
                  <c:v>898.19</c:v>
                </c:pt>
                <c:pt idx="104">
                  <c:v>1078.3</c:v>
                </c:pt>
                <c:pt idx="105">
                  <c:v>1173.71</c:v>
                </c:pt>
                <c:pt idx="106">
                  <c:v>1178.8599999999999</c:v>
                </c:pt>
                <c:pt idx="107">
                  <c:v>1169.99</c:v>
                </c:pt>
                <c:pt idx="108">
                  <c:v>1148.07</c:v>
                </c:pt>
                <c:pt idx="109">
                  <c:v>1168.06</c:v>
                </c:pt>
                <c:pt idx="110">
                  <c:v>1137.57</c:v>
                </c:pt>
                <c:pt idx="111">
                  <c:v>1157.8699999999999</c:v>
                </c:pt>
                <c:pt idx="112">
                  <c:v>1234.67</c:v>
                </c:pt>
                <c:pt idx="113">
                  <c:v>1338.32</c:v>
                </c:pt>
                <c:pt idx="114">
                  <c:v>1306.98</c:v>
                </c:pt>
                <c:pt idx="115">
                  <c:v>1291.77</c:v>
                </c:pt>
                <c:pt idx="116">
                  <c:v>1257.68</c:v>
                </c:pt>
                <c:pt idx="117">
                  <c:v>1162.83</c:v>
                </c:pt>
                <c:pt idx="118">
                  <c:v>1021.99</c:v>
                </c:pt>
                <c:pt idx="119">
                  <c:v>852.49</c:v>
                </c:pt>
                <c:pt idx="120">
                  <c:v>701.01</c:v>
                </c:pt>
                <c:pt idx="121">
                  <c:v>633.95000000000005</c:v>
                </c:pt>
                <c:pt idx="122">
                  <c:v>638.52</c:v>
                </c:pt>
                <c:pt idx="123">
                  <c:v>640.54</c:v>
                </c:pt>
                <c:pt idx="124">
                  <c:v>640.16</c:v>
                </c:pt>
                <c:pt idx="125">
                  <c:v>635.54999999999995</c:v>
                </c:pt>
                <c:pt idx="126">
                  <c:v>699</c:v>
                </c:pt>
                <c:pt idx="127">
                  <c:v>898.19</c:v>
                </c:pt>
                <c:pt idx="128">
                  <c:v>1078.3</c:v>
                </c:pt>
                <c:pt idx="129">
                  <c:v>1173.71</c:v>
                </c:pt>
                <c:pt idx="130">
                  <c:v>1178.8599999999999</c:v>
                </c:pt>
                <c:pt idx="131">
                  <c:v>1169.99</c:v>
                </c:pt>
                <c:pt idx="132">
                  <c:v>1148.07</c:v>
                </c:pt>
                <c:pt idx="133">
                  <c:v>1168.06</c:v>
                </c:pt>
                <c:pt idx="134">
                  <c:v>1137.57</c:v>
                </c:pt>
                <c:pt idx="135">
                  <c:v>1157.8699999999999</c:v>
                </c:pt>
                <c:pt idx="136">
                  <c:v>1234.67</c:v>
                </c:pt>
                <c:pt idx="137">
                  <c:v>1338.32</c:v>
                </c:pt>
                <c:pt idx="138">
                  <c:v>1306.98</c:v>
                </c:pt>
                <c:pt idx="139">
                  <c:v>1291.77</c:v>
                </c:pt>
                <c:pt idx="140">
                  <c:v>1257.68</c:v>
                </c:pt>
                <c:pt idx="141">
                  <c:v>1162.83</c:v>
                </c:pt>
                <c:pt idx="142">
                  <c:v>1021.99</c:v>
                </c:pt>
                <c:pt idx="143">
                  <c:v>852.49</c:v>
                </c:pt>
                <c:pt idx="144">
                  <c:v>689.13</c:v>
                </c:pt>
                <c:pt idx="145">
                  <c:v>600.26</c:v>
                </c:pt>
                <c:pt idx="146">
                  <c:v>539.22</c:v>
                </c:pt>
                <c:pt idx="147">
                  <c:v>544.39</c:v>
                </c:pt>
                <c:pt idx="148">
                  <c:v>552.52</c:v>
                </c:pt>
                <c:pt idx="149">
                  <c:v>589.80999999999995</c:v>
                </c:pt>
                <c:pt idx="150">
                  <c:v>742.08</c:v>
                </c:pt>
                <c:pt idx="151">
                  <c:v>941.59</c:v>
                </c:pt>
                <c:pt idx="152">
                  <c:v>1105.83</c:v>
                </c:pt>
                <c:pt idx="153">
                  <c:v>1136.8599999999999</c:v>
                </c:pt>
                <c:pt idx="154">
                  <c:v>1091.1600000000001</c:v>
                </c:pt>
                <c:pt idx="155">
                  <c:v>995.36</c:v>
                </c:pt>
                <c:pt idx="156">
                  <c:v>958.48</c:v>
                </c:pt>
                <c:pt idx="157">
                  <c:v>963.21</c:v>
                </c:pt>
                <c:pt idx="158">
                  <c:v>1030.2</c:v>
                </c:pt>
                <c:pt idx="159">
                  <c:v>1043.93</c:v>
                </c:pt>
                <c:pt idx="160">
                  <c:v>1140.5999999999999</c:v>
                </c:pt>
                <c:pt idx="161">
                  <c:v>1250.97</c:v>
                </c:pt>
                <c:pt idx="162">
                  <c:v>1271.43</c:v>
                </c:pt>
                <c:pt idx="163">
                  <c:v>1261.53</c:v>
                </c:pt>
                <c:pt idx="164">
                  <c:v>1228.47</c:v>
                </c:pt>
                <c:pt idx="165">
                  <c:v>1128.6199999999999</c:v>
                </c:pt>
                <c:pt idx="166">
                  <c:v>977.19</c:v>
                </c:pt>
                <c:pt idx="167">
                  <c:v>847.45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08-42D1-9A8E-6AF9A26B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General</c:formatCode>
                <c:ptCount val="168"/>
                <c:pt idx="0">
                  <c:v>28.505875663978372</c:v>
                </c:pt>
                <c:pt idx="1">
                  <c:v>23.695508673978452</c:v>
                </c:pt>
                <c:pt idx="2">
                  <c:v>21.87791545397863</c:v>
                </c:pt>
                <c:pt idx="3">
                  <c:v>23.023802913978443</c:v>
                </c:pt>
                <c:pt idx="4">
                  <c:v>23.518884883978671</c:v>
                </c:pt>
                <c:pt idx="5">
                  <c:v>22.312216373978458</c:v>
                </c:pt>
                <c:pt idx="6">
                  <c:v>23.656042643978481</c:v>
                </c:pt>
                <c:pt idx="7">
                  <c:v>27.225991713978829</c:v>
                </c:pt>
                <c:pt idx="8">
                  <c:v>29.744553523978993</c:v>
                </c:pt>
                <c:pt idx="9">
                  <c:v>29.904303103978918</c:v>
                </c:pt>
                <c:pt idx="10">
                  <c:v>31.272687753978971</c:v>
                </c:pt>
                <c:pt idx="11">
                  <c:v>33.714774713978613</c:v>
                </c:pt>
                <c:pt idx="12">
                  <c:v>30.312953193978728</c:v>
                </c:pt>
                <c:pt idx="13">
                  <c:v>28.735029583977848</c:v>
                </c:pt>
                <c:pt idx="14">
                  <c:v>28.711896723978271</c:v>
                </c:pt>
                <c:pt idx="15">
                  <c:v>26.483958263979275</c:v>
                </c:pt>
                <c:pt idx="16">
                  <c:v>25.233503143978396</c:v>
                </c:pt>
                <c:pt idx="17">
                  <c:v>28.24511619397822</c:v>
                </c:pt>
                <c:pt idx="18">
                  <c:v>28.076630573977809</c:v>
                </c:pt>
                <c:pt idx="19">
                  <c:v>30.986248813978591</c:v>
                </c:pt>
                <c:pt idx="20">
                  <c:v>29.547008663978659</c:v>
                </c:pt>
                <c:pt idx="21">
                  <c:v>28.967386643978216</c:v>
                </c:pt>
                <c:pt idx="22">
                  <c:v>26.608852623978919</c:v>
                </c:pt>
                <c:pt idx="23">
                  <c:v>23.259136833978573</c:v>
                </c:pt>
                <c:pt idx="24">
                  <c:v>18.633570813978281</c:v>
                </c:pt>
                <c:pt idx="25">
                  <c:v>18.794397353978297</c:v>
                </c:pt>
                <c:pt idx="26">
                  <c:v>18.315877533978096</c:v>
                </c:pt>
                <c:pt idx="27">
                  <c:v>18.352252863978492</c:v>
                </c:pt>
                <c:pt idx="28">
                  <c:v>20.799701253978583</c:v>
                </c:pt>
                <c:pt idx="29">
                  <c:v>19.874232583978142</c:v>
                </c:pt>
                <c:pt idx="30">
                  <c:v>21.20816813397812</c:v>
                </c:pt>
                <c:pt idx="31">
                  <c:v>27.231240633978814</c:v>
                </c:pt>
                <c:pt idx="32">
                  <c:v>30.338731303978875</c:v>
                </c:pt>
                <c:pt idx="33">
                  <c:v>34.422097683978564</c:v>
                </c:pt>
                <c:pt idx="34">
                  <c:v>35.356970403978949</c:v>
                </c:pt>
                <c:pt idx="35">
                  <c:v>35.152359553978386</c:v>
                </c:pt>
                <c:pt idx="36">
                  <c:v>40.117425953978227</c:v>
                </c:pt>
                <c:pt idx="37">
                  <c:v>34.723421123978596</c:v>
                </c:pt>
                <c:pt idx="38">
                  <c:v>35.205632973978936</c:v>
                </c:pt>
                <c:pt idx="39">
                  <c:v>31.808605103978834</c:v>
                </c:pt>
                <c:pt idx="40">
                  <c:v>36.155714753978145</c:v>
                </c:pt>
                <c:pt idx="41">
                  <c:v>39.594880993979132</c:v>
                </c:pt>
                <c:pt idx="42">
                  <c:v>36.503135743978419</c:v>
                </c:pt>
                <c:pt idx="43">
                  <c:v>34.96994029397797</c:v>
                </c:pt>
                <c:pt idx="44">
                  <c:v>35.21656941397805</c:v>
                </c:pt>
                <c:pt idx="45">
                  <c:v>35.868948653978578</c:v>
                </c:pt>
                <c:pt idx="46">
                  <c:v>30.475532273978615</c:v>
                </c:pt>
                <c:pt idx="47">
                  <c:v>28.964581283978077</c:v>
                </c:pt>
                <c:pt idx="48">
                  <c:v>20.934553643978347</c:v>
                </c:pt>
                <c:pt idx="49">
                  <c:v>23.786255673978872</c:v>
                </c:pt>
                <c:pt idx="50">
                  <c:v>21.341779693978197</c:v>
                </c:pt>
                <c:pt idx="51">
                  <c:v>22.370917113978635</c:v>
                </c:pt>
                <c:pt idx="52">
                  <c:v>22.196142153978826</c:v>
                </c:pt>
                <c:pt idx="53">
                  <c:v>20.938865533978515</c:v>
                </c:pt>
                <c:pt idx="54">
                  <c:v>23.610390863978864</c:v>
                </c:pt>
                <c:pt idx="55">
                  <c:v>27.2296714039785</c:v>
                </c:pt>
                <c:pt idx="56">
                  <c:v>19.844361853978398</c:v>
                </c:pt>
                <c:pt idx="57">
                  <c:v>22.983830883978271</c:v>
                </c:pt>
                <c:pt idx="58">
                  <c:v>26.97151218397812</c:v>
                </c:pt>
                <c:pt idx="59">
                  <c:v>22.886079163978593</c:v>
                </c:pt>
                <c:pt idx="60">
                  <c:v>22.590322503978541</c:v>
                </c:pt>
                <c:pt idx="61">
                  <c:v>23.729493103978484</c:v>
                </c:pt>
                <c:pt idx="62">
                  <c:v>21.183687783979167</c:v>
                </c:pt>
                <c:pt idx="63">
                  <c:v>15.025737203977997</c:v>
                </c:pt>
                <c:pt idx="64">
                  <c:v>16.44964581397835</c:v>
                </c:pt>
                <c:pt idx="65">
                  <c:v>22.040219863976972</c:v>
                </c:pt>
                <c:pt idx="66">
                  <c:v>23.476284333979265</c:v>
                </c:pt>
                <c:pt idx="67">
                  <c:v>23.192104373978054</c:v>
                </c:pt>
                <c:pt idx="68">
                  <c:v>21.436887133977962</c:v>
                </c:pt>
                <c:pt idx="69">
                  <c:v>27.662521013977994</c:v>
                </c:pt>
                <c:pt idx="70">
                  <c:v>24.54270845397923</c:v>
                </c:pt>
                <c:pt idx="71">
                  <c:v>21.363100493979118</c:v>
                </c:pt>
                <c:pt idx="72">
                  <c:v>16.085158253978648</c:v>
                </c:pt>
                <c:pt idx="73">
                  <c:v>16.111795803978225</c:v>
                </c:pt>
                <c:pt idx="74">
                  <c:v>17.272264233978376</c:v>
                </c:pt>
                <c:pt idx="75">
                  <c:v>18.885242143978417</c:v>
                </c:pt>
                <c:pt idx="76">
                  <c:v>19.3716412939782</c:v>
                </c:pt>
                <c:pt idx="77">
                  <c:v>17.147779243978562</c:v>
                </c:pt>
                <c:pt idx="78">
                  <c:v>12.345530913978564</c:v>
                </c:pt>
                <c:pt idx="79">
                  <c:v>15.731262263977897</c:v>
                </c:pt>
                <c:pt idx="80">
                  <c:v>16.154711123978814</c:v>
                </c:pt>
                <c:pt idx="81">
                  <c:v>22.145771113978753</c:v>
                </c:pt>
                <c:pt idx="82">
                  <c:v>23.450824283978363</c:v>
                </c:pt>
                <c:pt idx="83">
                  <c:v>27.073331033979002</c:v>
                </c:pt>
                <c:pt idx="84">
                  <c:v>27.051754523979298</c:v>
                </c:pt>
                <c:pt idx="85">
                  <c:v>20.743923623978617</c:v>
                </c:pt>
                <c:pt idx="86">
                  <c:v>18.529370833977964</c:v>
                </c:pt>
                <c:pt idx="87">
                  <c:v>14.061959133977552</c:v>
                </c:pt>
                <c:pt idx="88">
                  <c:v>18.330926983978316</c:v>
                </c:pt>
                <c:pt idx="89">
                  <c:v>22.415079253978547</c:v>
                </c:pt>
                <c:pt idx="90">
                  <c:v>24.444555913979457</c:v>
                </c:pt>
                <c:pt idx="91">
                  <c:v>25.792943123978148</c:v>
                </c:pt>
                <c:pt idx="92">
                  <c:v>21.003676283977939</c:v>
                </c:pt>
                <c:pt idx="93">
                  <c:v>22.520187983978531</c:v>
                </c:pt>
                <c:pt idx="94">
                  <c:v>22.125847243978797</c:v>
                </c:pt>
                <c:pt idx="95">
                  <c:v>21.021286383978804</c:v>
                </c:pt>
                <c:pt idx="96">
                  <c:v>15.260065423978972</c:v>
                </c:pt>
                <c:pt idx="97">
                  <c:v>12.421877293978241</c:v>
                </c:pt>
                <c:pt idx="98">
                  <c:v>12.32581612397837</c:v>
                </c:pt>
                <c:pt idx="99">
                  <c:v>11.916388063978502</c:v>
                </c:pt>
                <c:pt idx="100">
                  <c:v>11.90003328397836</c:v>
                </c:pt>
                <c:pt idx="101">
                  <c:v>12.430855353978359</c:v>
                </c:pt>
                <c:pt idx="102">
                  <c:v>14.795948453978554</c:v>
                </c:pt>
                <c:pt idx="103">
                  <c:v>16.397599973978686</c:v>
                </c:pt>
                <c:pt idx="104">
                  <c:v>19.206383113978518</c:v>
                </c:pt>
                <c:pt idx="105">
                  <c:v>25.58187210397864</c:v>
                </c:pt>
                <c:pt idx="106">
                  <c:v>23.906941953978503</c:v>
                </c:pt>
                <c:pt idx="107">
                  <c:v>23.000599903978582</c:v>
                </c:pt>
                <c:pt idx="108">
                  <c:v>25.670842183978948</c:v>
                </c:pt>
                <c:pt idx="109">
                  <c:v>21.068411893978691</c:v>
                </c:pt>
                <c:pt idx="110">
                  <c:v>18.21471575397868</c:v>
                </c:pt>
                <c:pt idx="111">
                  <c:v>15.846667443977822</c:v>
                </c:pt>
                <c:pt idx="112">
                  <c:v>18.63799418397889</c:v>
                </c:pt>
                <c:pt idx="113">
                  <c:v>22.753100503978658</c:v>
                </c:pt>
                <c:pt idx="114">
                  <c:v>26.264734123978087</c:v>
                </c:pt>
                <c:pt idx="115">
                  <c:v>25.64214442397747</c:v>
                </c:pt>
                <c:pt idx="116">
                  <c:v>23.408258613978887</c:v>
                </c:pt>
                <c:pt idx="117">
                  <c:v>26.613110993978353</c:v>
                </c:pt>
                <c:pt idx="118">
                  <c:v>21.682739283978663</c:v>
                </c:pt>
                <c:pt idx="119">
                  <c:v>17.25827495397823</c:v>
                </c:pt>
                <c:pt idx="120">
                  <c:v>14.311693643978515</c:v>
                </c:pt>
                <c:pt idx="121">
                  <c:v>14.133966373978524</c:v>
                </c:pt>
                <c:pt idx="122">
                  <c:v>14.066401273978499</c:v>
                </c:pt>
                <c:pt idx="123">
                  <c:v>14.519657963978489</c:v>
                </c:pt>
                <c:pt idx="124">
                  <c:v>14.761936533978314</c:v>
                </c:pt>
                <c:pt idx="125">
                  <c:v>12.389823853978328</c:v>
                </c:pt>
                <c:pt idx="126">
                  <c:v>11.896728623978106</c:v>
                </c:pt>
                <c:pt idx="127">
                  <c:v>13.628392373979068</c:v>
                </c:pt>
                <c:pt idx="128">
                  <c:v>20.882601173978173</c:v>
                </c:pt>
                <c:pt idx="129">
                  <c:v>33.052432613978226</c:v>
                </c:pt>
                <c:pt idx="130">
                  <c:v>30.443584573978114</c:v>
                </c:pt>
                <c:pt idx="131">
                  <c:v>34.706509803978406</c:v>
                </c:pt>
                <c:pt idx="132">
                  <c:v>32.782785283978455</c:v>
                </c:pt>
                <c:pt idx="133">
                  <c:v>24.877154963978455</c:v>
                </c:pt>
                <c:pt idx="134">
                  <c:v>17.6591765939786</c:v>
                </c:pt>
                <c:pt idx="135">
                  <c:v>14.6933321839781</c:v>
                </c:pt>
                <c:pt idx="136">
                  <c:v>16.662315403978482</c:v>
                </c:pt>
                <c:pt idx="137">
                  <c:v>22.008805273979306</c:v>
                </c:pt>
                <c:pt idx="138">
                  <c:v>23.035333293978738</c:v>
                </c:pt>
                <c:pt idx="139">
                  <c:v>23.267490853978416</c:v>
                </c:pt>
                <c:pt idx="140">
                  <c:v>20.337043653978753</c:v>
                </c:pt>
                <c:pt idx="141">
                  <c:v>23.392821673978233</c:v>
                </c:pt>
                <c:pt idx="142">
                  <c:v>20.238884533978307</c:v>
                </c:pt>
                <c:pt idx="143">
                  <c:v>16.474596943978099</c:v>
                </c:pt>
                <c:pt idx="144">
                  <c:v>15.576778833978551</c:v>
                </c:pt>
                <c:pt idx="145">
                  <c:v>12.937360213978423</c:v>
                </c:pt>
                <c:pt idx="146">
                  <c:v>12.440058953978451</c:v>
                </c:pt>
                <c:pt idx="147">
                  <c:v>13.340421123978217</c:v>
                </c:pt>
                <c:pt idx="148">
                  <c:v>12.938606503978463</c:v>
                </c:pt>
                <c:pt idx="149">
                  <c:v>11.759899733978273</c:v>
                </c:pt>
                <c:pt idx="150">
                  <c:v>11.841431133978517</c:v>
                </c:pt>
                <c:pt idx="151">
                  <c:v>15.891653073978432</c:v>
                </c:pt>
                <c:pt idx="152">
                  <c:v>18.736881473978656</c:v>
                </c:pt>
                <c:pt idx="153">
                  <c:v>25.145813683978531</c:v>
                </c:pt>
                <c:pt idx="154">
                  <c:v>30.222643723978081</c:v>
                </c:pt>
                <c:pt idx="155">
                  <c:v>31.262837403978438</c:v>
                </c:pt>
                <c:pt idx="156">
                  <c:v>28.669205873977944</c:v>
                </c:pt>
                <c:pt idx="157">
                  <c:v>26.787179413978947</c:v>
                </c:pt>
                <c:pt idx="158">
                  <c:v>23.536358313979463</c:v>
                </c:pt>
                <c:pt idx="159">
                  <c:v>18.252644153978736</c:v>
                </c:pt>
                <c:pt idx="160">
                  <c:v>17.206051163977918</c:v>
                </c:pt>
                <c:pt idx="161">
                  <c:v>21.617180283978087</c:v>
                </c:pt>
                <c:pt idx="162">
                  <c:v>23.482817493978473</c:v>
                </c:pt>
                <c:pt idx="163">
                  <c:v>22.452424503978591</c:v>
                </c:pt>
                <c:pt idx="164">
                  <c:v>20.722940073977725</c:v>
                </c:pt>
                <c:pt idx="165">
                  <c:v>22.894235163978919</c:v>
                </c:pt>
                <c:pt idx="166">
                  <c:v>19.447246683978392</c:v>
                </c:pt>
                <c:pt idx="167">
                  <c:v>16.130616173978524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08-42D1-9A8E-6AF9A26B1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0-47C1-9A97-FEBA8116646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0-47C1-9A97-FEBA8116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9-4014-96E8-E9B59582CFF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03/02/2025</c:v>
                </c:pt>
                <c:pt idx="1">
                  <c:v>04/02/2025</c:v>
                </c:pt>
                <c:pt idx="2">
                  <c:v>05/02/2025</c:v>
                </c:pt>
                <c:pt idx="3">
                  <c:v>06/02/2025</c:v>
                </c:pt>
                <c:pt idx="4">
                  <c:v>07/02/2025</c:v>
                </c:pt>
                <c:pt idx="5">
                  <c:v>08/02/2025</c:v>
                </c:pt>
                <c:pt idx="6">
                  <c:v>09/02/2025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9-4014-96E8-E9B59582C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E-42AF-BB7C-C8D410A87B4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E-42AF-BB7C-C8D410A87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26" Type="http://schemas.openxmlformats.org/officeDocument/2006/relationships/chart" Target="../charts/chart23.xml"/><Relationship Id="rId3" Type="http://schemas.openxmlformats.org/officeDocument/2006/relationships/image" Target="../media/image2.emf"/><Relationship Id="rId21" Type="http://schemas.openxmlformats.org/officeDocument/2006/relationships/chart" Target="../charts/chart18.xml"/><Relationship Id="rId34" Type="http://schemas.openxmlformats.org/officeDocument/2006/relationships/chart" Target="../charts/chart31.xml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5" Type="http://schemas.openxmlformats.org/officeDocument/2006/relationships/chart" Target="../charts/chart22.xml"/><Relationship Id="rId33" Type="http://schemas.openxmlformats.org/officeDocument/2006/relationships/chart" Target="../charts/chart30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20" Type="http://schemas.openxmlformats.org/officeDocument/2006/relationships/chart" Target="../charts/chart17.xml"/><Relationship Id="rId29" Type="http://schemas.openxmlformats.org/officeDocument/2006/relationships/chart" Target="../charts/chart26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24" Type="http://schemas.openxmlformats.org/officeDocument/2006/relationships/chart" Target="../charts/chart21.xml"/><Relationship Id="rId32" Type="http://schemas.openxmlformats.org/officeDocument/2006/relationships/chart" Target="../charts/chart29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23" Type="http://schemas.openxmlformats.org/officeDocument/2006/relationships/chart" Target="../charts/chart20.xml"/><Relationship Id="rId28" Type="http://schemas.openxmlformats.org/officeDocument/2006/relationships/chart" Target="../charts/chart25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31" Type="http://schemas.openxmlformats.org/officeDocument/2006/relationships/chart" Target="../charts/chart28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Relationship Id="rId22" Type="http://schemas.openxmlformats.org/officeDocument/2006/relationships/chart" Target="../charts/chart19.xml"/><Relationship Id="rId27" Type="http://schemas.openxmlformats.org/officeDocument/2006/relationships/chart" Target="../charts/chart24.xml"/><Relationship Id="rId30" Type="http://schemas.openxmlformats.org/officeDocument/2006/relationships/chart" Target="../charts/chart27.xml"/><Relationship Id="rId35" Type="http://schemas.openxmlformats.org/officeDocument/2006/relationships/chart" Target="../charts/chart32.xml"/><Relationship Id="rId8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8521D230-C58C-4C36-A79A-5CCB4ABE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2252ADDD-1308-47AC-A0B5-9F7BA991375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27C208C-859A-4025-8F01-56C7FDC4B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4BE2B1C-D98A-4F06-B17D-01CEEDE97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C457BF5-2DF0-4839-B0FA-58972C715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110182A5-50F8-4328-B035-D15473525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935150F7-60A7-480A-B3AB-A7AA312AB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643B0CA-880F-44ED-9761-DDAB6DA0C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D772942-1A2F-41A6-A47F-0E9ED76D4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0C4EE82-3FAD-4870-A233-41F57E334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EE7779B7-FCBD-4979-937C-DED899624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40E061E5-388E-4413-A1B9-8E769CC3EA8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1162763-129C-40BE-8B77-1F191BB26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95D9080-D7AF-4697-B49E-F77B1A000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FE4B7AC-4ED3-4786-B859-9F878AF6F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A0D14605-F642-452F-B8B1-73A8272FB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77ADEFBE-764E-463E-8327-E8B0BC240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6246AFB-845A-4CF9-BC7F-29E66D94C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DE91CBC-790B-4C8F-A57E-A6F079762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3F7590E-2CD3-497F-8827-275B2D066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1F624E1-7C24-413E-AB42-A26439CA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5C7FC48-E5CD-4B40-B077-2D45CF1FBC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9BBF20-700D-495B-9F07-4BFC22171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641725-4F04-4FAE-9FF7-FE7854B65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7363DF-8557-410B-87C9-64EE0C04F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2C6021B-E2E9-47F6-951B-568F25985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50A515C-D4EC-4A82-AAB5-0E20C941B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8E9DC6-2367-4D1F-90AF-C4D30F934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7D28E6-6CD9-44F5-867A-F5B529478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F670C0C-222C-414F-8561-F626EFC79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46017D7-9187-4757-99DF-5556BB3C5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624CBDC4-15A7-4D5B-B40E-5A2E020DF6D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587A95E-902F-487A-907E-196B3D7EB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EA51F7D-4B2F-4808-AB10-C0A3346CE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1C4AF8B-10C9-44B8-8554-CE8D103E7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4E3C18C-9F13-4933-8A19-47175A2EF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E4AE8E5-82FA-437B-8A70-F1D2D5B86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D65E928-3978-45AE-95B0-FB2E173597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0333163-1E87-4CDF-A069-2540F4ACF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79991B1F-1125-4612-9A02-73D02D46E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44A9E2B-F4A6-4F21-9F27-C4CF6809E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D87C643-FC9D-447F-8557-EE7054FDE7E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1AB18D37-2775-4B09-8B7B-32965B48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AF1193F-7EA2-409E-B844-2686900D17D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8A6019B8-869C-44B1-BCDB-EFB3BBA3D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9A461C8-6582-4D63-9DF2-B8BFDBAD70C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BE0BAE7-980E-41D6-9662-08519394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5CC871-5D26-4E21-A79D-2B0A7C28D62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8E5F47C6-1577-4532-8BDE-9E07C0465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9D02CC1-8752-4EFF-B830-CFF61F0F6D0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E55A06BE-E68B-4199-8B71-4C386DD4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3BC8D56-B19A-4A08-9C21-59AA34F4F54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11_08_2025.xlsx" TargetMode="External"/><Relationship Id="rId1" Type="http://schemas.openxmlformats.org/officeDocument/2006/relationships/externalLinkPath" Target="/Users/e.ajeti/Desktop/Publikimi%20i%20t&#235;%20dh&#235;nave%2011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te%20dhenave%2010_02_2025.xlsx" TargetMode="External"/><Relationship Id="rId1" Type="http://schemas.openxmlformats.org/officeDocument/2006/relationships/externalLinkPath" Target="/Users/e.ajeti/Desktop/Publikimi%20i%20te%20dhenave/Publikimi%20te%20dhenave%2010_02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ldo.hyseni/AppData/Local/Microsoft/Windows/INetCache/Content.Outlook/Z26AB7I2/Publikimi%20te%20dhenave_11_0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11_08_20"/>
    </sheetNames>
    <sheetDataSet>
      <sheetData sheetId="0"/>
      <sheetData sheetId="1">
        <row r="2">
          <cell r="B2">
            <v>45880</v>
          </cell>
        </row>
        <row r="6">
          <cell r="H6">
            <v>24903.84</v>
          </cell>
        </row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649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386.73391608999998</v>
          </cell>
          <cell r="E160">
            <v>-435.45212701999998</v>
          </cell>
          <cell r="F160">
            <v>822.1860431099999</v>
          </cell>
        </row>
        <row r="161">
          <cell r="D161">
            <v>272.05634969999988</v>
          </cell>
          <cell r="E161">
            <v>-468.60723330000008</v>
          </cell>
          <cell r="F161">
            <v>740.66358300000002</v>
          </cell>
        </row>
        <row r="162">
          <cell r="D162">
            <v>216.00791223000002</v>
          </cell>
          <cell r="E162">
            <v>-480.02058813999986</v>
          </cell>
          <cell r="F162">
            <v>696.02850036999985</v>
          </cell>
        </row>
        <row r="163">
          <cell r="D163">
            <v>194.34432009000008</v>
          </cell>
          <cell r="E163">
            <v>-474.98191596999993</v>
          </cell>
          <cell r="F163">
            <v>669.32623606000004</v>
          </cell>
        </row>
        <row r="164">
          <cell r="D164">
            <v>188.27699298999997</v>
          </cell>
          <cell r="E164">
            <v>-472.87938366000009</v>
          </cell>
          <cell r="F164">
            <v>661.15637665000008</v>
          </cell>
        </row>
        <row r="165">
          <cell r="D165">
            <v>216.36414709999997</v>
          </cell>
          <cell r="E165">
            <v>-467.81161536000002</v>
          </cell>
          <cell r="F165">
            <v>684.17576245999999</v>
          </cell>
        </row>
        <row r="166">
          <cell r="D166">
            <v>323.03034515999997</v>
          </cell>
          <cell r="E166">
            <v>-438.19836350999998</v>
          </cell>
          <cell r="F166">
            <v>761.22870866999995</v>
          </cell>
        </row>
        <row r="167">
          <cell r="D167">
            <v>443.31709291999988</v>
          </cell>
          <cell r="E167">
            <v>-419.09364418999996</v>
          </cell>
          <cell r="F167">
            <v>862.4107371099999</v>
          </cell>
        </row>
        <row r="168">
          <cell r="D168">
            <v>422.12877875999999</v>
          </cell>
          <cell r="E168">
            <v>-513.00714777000019</v>
          </cell>
          <cell r="F168">
            <v>935.13592653000023</v>
          </cell>
        </row>
        <row r="169">
          <cell r="D169">
            <v>451.82943785000003</v>
          </cell>
          <cell r="E169">
            <v>-533.63289099999986</v>
          </cell>
          <cell r="F169">
            <v>985.46232884999995</v>
          </cell>
        </row>
        <row r="170">
          <cell r="D170">
            <v>512.49563752000006</v>
          </cell>
          <cell r="E170">
            <v>-507.37530351999999</v>
          </cell>
          <cell r="F170">
            <v>1019.87094104</v>
          </cell>
        </row>
        <row r="171">
          <cell r="D171">
            <v>565.90252398000007</v>
          </cell>
          <cell r="E171">
            <v>-489.06189051000001</v>
          </cell>
          <cell r="F171">
            <v>1054.9644144900001</v>
          </cell>
        </row>
        <row r="172">
          <cell r="D172">
            <v>597.64010500000006</v>
          </cell>
          <cell r="E172">
            <v>-489.56763837000005</v>
          </cell>
          <cell r="F172">
            <v>1087.2077433700001</v>
          </cell>
        </row>
        <row r="173">
          <cell r="D173">
            <v>628.30888082000013</v>
          </cell>
          <cell r="E173">
            <v>-485.52844068000002</v>
          </cell>
          <cell r="F173">
            <v>1113.8373215000001</v>
          </cell>
        </row>
        <row r="174">
          <cell r="D174">
            <v>621.6601555200001</v>
          </cell>
          <cell r="E174">
            <v>-490.17385259000008</v>
          </cell>
          <cell r="F174">
            <v>1111.8340081100002</v>
          </cell>
        </row>
        <row r="175">
          <cell r="D175">
            <v>607.12906493999992</v>
          </cell>
          <cell r="E175">
            <v>-504.81176632999995</v>
          </cell>
          <cell r="F175">
            <v>1111.9408312699998</v>
          </cell>
        </row>
        <row r="176">
          <cell r="D176">
            <v>657.20058814000004</v>
          </cell>
          <cell r="E176">
            <v>-474.00877326</v>
          </cell>
          <cell r="F176">
            <v>1131.2093614</v>
          </cell>
        </row>
        <row r="177">
          <cell r="D177">
            <v>958.82362545999979</v>
          </cell>
          <cell r="E177">
            <v>-224.45345833000005</v>
          </cell>
          <cell r="F177">
            <v>1183.2770837899998</v>
          </cell>
        </row>
        <row r="178">
          <cell r="D178">
            <v>994.7157801200002</v>
          </cell>
          <cell r="E178">
            <v>-239.49192798999994</v>
          </cell>
          <cell r="F178">
            <v>1234.2077081100001</v>
          </cell>
        </row>
        <row r="179">
          <cell r="D179">
            <v>1005.5186772200002</v>
          </cell>
          <cell r="E179">
            <v>-240.07668332999992</v>
          </cell>
          <cell r="F179">
            <v>1245.5953605500001</v>
          </cell>
        </row>
        <row r="180">
          <cell r="D180">
            <v>1023.4016093199999</v>
          </cell>
          <cell r="E180">
            <v>-253.92176475999997</v>
          </cell>
          <cell r="F180">
            <v>1277.3233740799999</v>
          </cell>
        </row>
        <row r="181">
          <cell r="D181">
            <v>960.70316971000022</v>
          </cell>
          <cell r="E181">
            <v>-254.02846292999993</v>
          </cell>
          <cell r="F181">
            <v>1214.73163264</v>
          </cell>
        </row>
        <row r="182">
          <cell r="D182">
            <v>814.36149139999998</v>
          </cell>
          <cell r="E182">
            <v>-284.05736021000007</v>
          </cell>
          <cell r="F182">
            <v>1098.41885161</v>
          </cell>
        </row>
        <row r="183">
          <cell r="D183">
            <v>658.86365978000003</v>
          </cell>
          <cell r="E183">
            <v>-297.44816698000005</v>
          </cell>
          <cell r="F183">
            <v>956.31182676000003</v>
          </cell>
        </row>
        <row r="261">
          <cell r="E261">
            <v>200</v>
          </cell>
        </row>
        <row r="262">
          <cell r="E262">
            <v>200</v>
          </cell>
        </row>
        <row r="263">
          <cell r="E263">
            <v>200</v>
          </cell>
        </row>
        <row r="264">
          <cell r="E264">
            <v>200</v>
          </cell>
        </row>
        <row r="265">
          <cell r="E265">
            <v>200</v>
          </cell>
        </row>
        <row r="266">
          <cell r="E266">
            <v>200</v>
          </cell>
        </row>
        <row r="271">
          <cell r="E271">
            <v>400</v>
          </cell>
        </row>
        <row r="272">
          <cell r="E272">
            <v>400</v>
          </cell>
        </row>
        <row r="273">
          <cell r="E273">
            <v>300</v>
          </cell>
        </row>
        <row r="274">
          <cell r="E274">
            <v>300</v>
          </cell>
        </row>
        <row r="275">
          <cell r="E275">
            <v>300</v>
          </cell>
        </row>
        <row r="276">
          <cell r="E276">
            <v>300</v>
          </cell>
        </row>
        <row r="281">
          <cell r="E281">
            <v>400</v>
          </cell>
        </row>
        <row r="282">
          <cell r="E282">
            <v>400</v>
          </cell>
        </row>
        <row r="283">
          <cell r="E283">
            <v>300</v>
          </cell>
        </row>
        <row r="284">
          <cell r="E284">
            <v>300</v>
          </cell>
        </row>
        <row r="285">
          <cell r="E285">
            <v>300</v>
          </cell>
        </row>
        <row r="286">
          <cell r="E286">
            <v>300</v>
          </cell>
        </row>
        <row r="291">
          <cell r="E291">
            <v>200</v>
          </cell>
        </row>
        <row r="292">
          <cell r="E292">
            <v>200</v>
          </cell>
        </row>
        <row r="293">
          <cell r="E293">
            <v>200</v>
          </cell>
        </row>
        <row r="294">
          <cell r="E294">
            <v>200</v>
          </cell>
        </row>
        <row r="295">
          <cell r="E295">
            <v>200</v>
          </cell>
        </row>
        <row r="296">
          <cell r="E296">
            <v>200</v>
          </cell>
        </row>
        <row r="301">
          <cell r="E301">
            <v>400</v>
          </cell>
        </row>
        <row r="302">
          <cell r="E302">
            <v>400</v>
          </cell>
        </row>
        <row r="303">
          <cell r="E303">
            <v>300</v>
          </cell>
        </row>
        <row r="304">
          <cell r="E304">
            <v>300</v>
          </cell>
        </row>
        <row r="305">
          <cell r="E305">
            <v>300</v>
          </cell>
        </row>
        <row r="306">
          <cell r="E306">
            <v>300</v>
          </cell>
        </row>
        <row r="311">
          <cell r="E311">
            <v>400</v>
          </cell>
        </row>
        <row r="312">
          <cell r="E312">
            <v>400</v>
          </cell>
        </row>
        <row r="313">
          <cell r="E313">
            <v>300</v>
          </cell>
        </row>
        <row r="314">
          <cell r="E314">
            <v>300</v>
          </cell>
        </row>
        <row r="315">
          <cell r="E315">
            <v>300</v>
          </cell>
        </row>
        <row r="316">
          <cell r="E316">
            <v>300</v>
          </cell>
        </row>
        <row r="332">
          <cell r="E332">
            <v>400</v>
          </cell>
        </row>
        <row r="333">
          <cell r="E333">
            <v>400</v>
          </cell>
        </row>
        <row r="334">
          <cell r="E334">
            <v>300</v>
          </cell>
        </row>
        <row r="335">
          <cell r="E335">
            <v>300</v>
          </cell>
        </row>
        <row r="336">
          <cell r="E336">
            <v>300</v>
          </cell>
        </row>
        <row r="337">
          <cell r="E337">
            <v>300</v>
          </cell>
        </row>
        <row r="358">
          <cell r="B358">
            <v>18.25334771</v>
          </cell>
          <cell r="C358">
            <v>0</v>
          </cell>
          <cell r="D358">
            <v>82.564975779999997</v>
          </cell>
          <cell r="E358">
            <v>11.16057634</v>
          </cell>
          <cell r="F358">
            <v>14.120063999999999</v>
          </cell>
          <cell r="G358">
            <v>143.82176146</v>
          </cell>
        </row>
        <row r="359">
          <cell r="B359">
            <v>0.20369664000000001</v>
          </cell>
          <cell r="C359">
            <v>0</v>
          </cell>
          <cell r="D359">
            <v>115.21940278</v>
          </cell>
          <cell r="E359">
            <v>57.91242415</v>
          </cell>
          <cell r="F359">
            <v>65.495807999999997</v>
          </cell>
          <cell r="G359">
            <v>16.414433150000001</v>
          </cell>
        </row>
        <row r="360">
          <cell r="B360">
            <v>4.5964799999999991E-3</v>
          </cell>
          <cell r="C360">
            <v>0</v>
          </cell>
          <cell r="D360">
            <v>100.15497945000001</v>
          </cell>
          <cell r="E360">
            <v>78.224027969999995</v>
          </cell>
          <cell r="F360">
            <v>23.054975999999996</v>
          </cell>
          <cell r="G360">
            <v>25.295155000000001</v>
          </cell>
        </row>
        <row r="361">
          <cell r="B361">
            <v>0</v>
          </cell>
          <cell r="C361">
            <v>0</v>
          </cell>
          <cell r="D361">
            <v>99.002537059999995</v>
          </cell>
          <cell r="E361">
            <v>82.417308100000014</v>
          </cell>
          <cell r="F361">
            <v>10.682112</v>
          </cell>
          <cell r="G361">
            <v>26.96859628</v>
          </cell>
        </row>
        <row r="362">
          <cell r="B362">
            <v>5.0803200000000001E-3</v>
          </cell>
          <cell r="C362">
            <v>0</v>
          </cell>
          <cell r="D362">
            <v>99.063920240000002</v>
          </cell>
          <cell r="E362">
            <v>80.536783250000013</v>
          </cell>
          <cell r="F362">
            <v>11.160576000000001</v>
          </cell>
          <cell r="G362">
            <v>24.185548609999998</v>
          </cell>
        </row>
        <row r="363">
          <cell r="B363">
            <v>9.1869119299999991</v>
          </cell>
          <cell r="C363">
            <v>0</v>
          </cell>
          <cell r="D363">
            <v>78.292281399999993</v>
          </cell>
          <cell r="E363">
            <v>60.244533019999992</v>
          </cell>
          <cell r="F363">
            <v>4.5696000000000001E-2</v>
          </cell>
          <cell r="G363">
            <v>120.87871396</v>
          </cell>
        </row>
        <row r="364">
          <cell r="B364">
            <v>7.8091775399999994</v>
          </cell>
          <cell r="C364">
            <v>0</v>
          </cell>
          <cell r="D364">
            <v>98.798163040000006</v>
          </cell>
          <cell r="E364">
            <v>40.76835964</v>
          </cell>
          <cell r="F364">
            <v>24.541440000000001</v>
          </cell>
          <cell r="G364">
            <v>65.767403020000003</v>
          </cell>
        </row>
        <row r="365">
          <cell r="B365">
            <v>42.795405759999994</v>
          </cell>
          <cell r="C365">
            <v>0</v>
          </cell>
          <cell r="D365">
            <v>44.235976359999995</v>
          </cell>
          <cell r="E365">
            <v>19.576167000000002</v>
          </cell>
          <cell r="F365">
            <v>0.83865599999999996</v>
          </cell>
          <cell r="G365">
            <v>241.21552713</v>
          </cell>
        </row>
        <row r="366">
          <cell r="B366">
            <v>32.812093180000005</v>
          </cell>
          <cell r="C366">
            <v>0</v>
          </cell>
          <cell r="D366">
            <v>78.081165869999992</v>
          </cell>
          <cell r="E366">
            <v>1.6386048500000001</v>
          </cell>
          <cell r="F366">
            <v>53.380992000000006</v>
          </cell>
          <cell r="G366">
            <v>146.45772176999998</v>
          </cell>
        </row>
        <row r="367">
          <cell r="B367">
            <v>35.945682919999996</v>
          </cell>
          <cell r="C367">
            <v>0</v>
          </cell>
          <cell r="D367">
            <v>63.298111650000003</v>
          </cell>
          <cell r="E367">
            <v>0</v>
          </cell>
          <cell r="F367">
            <v>15.671039999999998</v>
          </cell>
          <cell r="G367">
            <v>177.25316987000002</v>
          </cell>
        </row>
        <row r="368">
          <cell r="B368">
            <v>45.471040940000002</v>
          </cell>
          <cell r="C368">
            <v>0</v>
          </cell>
          <cell r="D368">
            <v>25.945211060000002</v>
          </cell>
          <cell r="E368">
            <v>0</v>
          </cell>
          <cell r="F368">
            <v>11.461632</v>
          </cell>
          <cell r="G368">
            <v>237.28029516000004</v>
          </cell>
        </row>
        <row r="369">
          <cell r="B369">
            <v>35.817465320000004</v>
          </cell>
          <cell r="C369">
            <v>0</v>
          </cell>
          <cell r="D369">
            <v>44.128821920000007</v>
          </cell>
          <cell r="E369">
            <v>0</v>
          </cell>
          <cell r="F369">
            <v>21.649152000000001</v>
          </cell>
          <cell r="G369">
            <v>184.65398643</v>
          </cell>
        </row>
        <row r="370">
          <cell r="B370">
            <v>33.333914630000002</v>
          </cell>
          <cell r="C370">
            <v>0</v>
          </cell>
          <cell r="D370">
            <v>21.666839620000001</v>
          </cell>
          <cell r="E370">
            <v>0</v>
          </cell>
          <cell r="F370">
            <v>18.875136000000001</v>
          </cell>
          <cell r="G370">
            <v>165.58811010999997</v>
          </cell>
        </row>
        <row r="371">
          <cell r="B371">
            <v>37.038677489999998</v>
          </cell>
          <cell r="C371">
            <v>0</v>
          </cell>
          <cell r="D371">
            <v>16.35063135</v>
          </cell>
          <cell r="E371">
            <v>0</v>
          </cell>
          <cell r="F371">
            <v>9.9966720000000002</v>
          </cell>
          <cell r="G371">
            <v>204.90817380000001</v>
          </cell>
        </row>
        <row r="372">
          <cell r="B372">
            <v>28.987096100000002</v>
          </cell>
          <cell r="C372">
            <v>0</v>
          </cell>
          <cell r="D372">
            <v>50.628696390000002</v>
          </cell>
          <cell r="E372">
            <v>0</v>
          </cell>
          <cell r="F372">
            <v>80.277119999999996</v>
          </cell>
          <cell r="G372">
            <v>124.63073186</v>
          </cell>
        </row>
        <row r="373">
          <cell r="B373">
            <v>24.344409420000002</v>
          </cell>
          <cell r="C373">
            <v>0</v>
          </cell>
          <cell r="D373">
            <v>81.831925909999995</v>
          </cell>
          <cell r="E373">
            <v>0</v>
          </cell>
          <cell r="F373">
            <v>161.11065600000001</v>
          </cell>
          <cell r="G373">
            <v>54.06492630999999</v>
          </cell>
        </row>
        <row r="374">
          <cell r="B374">
            <v>36.997792999999994</v>
          </cell>
          <cell r="C374">
            <v>0</v>
          </cell>
          <cell r="D374">
            <v>45.063762109999999</v>
          </cell>
          <cell r="E374">
            <v>0</v>
          </cell>
          <cell r="F374">
            <v>151.20806400000001</v>
          </cell>
          <cell r="G374">
            <v>142.20509075999999</v>
          </cell>
        </row>
        <row r="375">
          <cell r="B375">
            <v>24.504802369999997</v>
          </cell>
          <cell r="C375">
            <v>0</v>
          </cell>
          <cell r="D375">
            <v>55.307300300000009</v>
          </cell>
          <cell r="E375">
            <v>0</v>
          </cell>
          <cell r="F375">
            <v>226.90752000000001</v>
          </cell>
          <cell r="G375">
            <v>52.114083440000002</v>
          </cell>
        </row>
        <row r="376">
          <cell r="B376">
            <v>32.639604230000003</v>
          </cell>
          <cell r="C376">
            <v>0</v>
          </cell>
          <cell r="D376">
            <v>39.858611250000003</v>
          </cell>
          <cell r="E376">
            <v>0</v>
          </cell>
          <cell r="F376">
            <v>188.83468800000003</v>
          </cell>
          <cell r="G376">
            <v>134.53977498</v>
          </cell>
        </row>
        <row r="377">
          <cell r="B377">
            <v>22.492511840000002</v>
          </cell>
          <cell r="C377">
            <v>0</v>
          </cell>
          <cell r="D377">
            <v>44.133789350000008</v>
          </cell>
          <cell r="E377">
            <v>0</v>
          </cell>
          <cell r="F377">
            <v>192.43392</v>
          </cell>
          <cell r="G377">
            <v>103.32886961999999</v>
          </cell>
        </row>
        <row r="378">
          <cell r="B378">
            <v>25.614973249999998</v>
          </cell>
          <cell r="C378">
            <v>0</v>
          </cell>
          <cell r="D378">
            <v>34.852866990000003</v>
          </cell>
          <cell r="E378">
            <v>0</v>
          </cell>
          <cell r="F378">
            <v>149.82643199999998</v>
          </cell>
          <cell r="G378">
            <v>149.27302542999999</v>
          </cell>
        </row>
        <row r="379">
          <cell r="B379">
            <v>21.826022239999997</v>
          </cell>
          <cell r="C379">
            <v>0</v>
          </cell>
          <cell r="D379">
            <v>52.811524479999996</v>
          </cell>
          <cell r="E379">
            <v>0</v>
          </cell>
          <cell r="F379">
            <v>49.246848</v>
          </cell>
          <cell r="G379">
            <v>190.54780271999999</v>
          </cell>
        </row>
        <row r="380">
          <cell r="B380">
            <v>9.2261029700000012</v>
          </cell>
          <cell r="C380">
            <v>0</v>
          </cell>
          <cell r="D380">
            <v>67.837982499999995</v>
          </cell>
          <cell r="E380">
            <v>20.68577342</v>
          </cell>
          <cell r="F380">
            <v>61.807871999999996</v>
          </cell>
          <cell r="G380">
            <v>168.07956352999997</v>
          </cell>
        </row>
        <row r="381">
          <cell r="B381">
            <v>9.7251840000000006E-2</v>
          </cell>
          <cell r="C381">
            <v>0</v>
          </cell>
          <cell r="D381">
            <v>86.023012610000009</v>
          </cell>
          <cell r="E381">
            <v>53.780430429999996</v>
          </cell>
          <cell r="F381">
            <v>76.774656000000007</v>
          </cell>
          <cell r="G381">
            <v>81.661869449999998</v>
          </cell>
        </row>
        <row r="448">
          <cell r="E448">
            <v>224.51</v>
          </cell>
        </row>
        <row r="449">
          <cell r="E449">
            <v>140.09</v>
          </cell>
        </row>
        <row r="450">
          <cell r="E450">
            <v>116.8</v>
          </cell>
        </row>
        <row r="451">
          <cell r="E451">
            <v>89.31</v>
          </cell>
        </row>
        <row r="452">
          <cell r="E452">
            <v>89.19</v>
          </cell>
        </row>
        <row r="453">
          <cell r="E453">
            <v>114.33</v>
          </cell>
        </row>
        <row r="454">
          <cell r="E454">
            <v>244.07</v>
          </cell>
        </row>
        <row r="455">
          <cell r="E455">
            <v>372</v>
          </cell>
        </row>
        <row r="456">
          <cell r="E456">
            <v>366.99</v>
          </cell>
        </row>
        <row r="457">
          <cell r="E457">
            <v>435.95</v>
          </cell>
        </row>
        <row r="458">
          <cell r="E458">
            <v>444.58</v>
          </cell>
        </row>
        <row r="459">
          <cell r="E459">
            <v>534.37</v>
          </cell>
        </row>
        <row r="460">
          <cell r="E460">
            <v>528.41</v>
          </cell>
        </row>
        <row r="461">
          <cell r="E461">
            <v>562.69000000000005</v>
          </cell>
        </row>
        <row r="462">
          <cell r="E462">
            <v>553.92999999999995</v>
          </cell>
        </row>
        <row r="463">
          <cell r="E463">
            <v>547.46</v>
          </cell>
        </row>
        <row r="464">
          <cell r="E464">
            <v>532.42999999999995</v>
          </cell>
        </row>
        <row r="465">
          <cell r="E465">
            <v>870.99</v>
          </cell>
        </row>
        <row r="466">
          <cell r="E466">
            <v>932.17</v>
          </cell>
        </row>
        <row r="467">
          <cell r="E467">
            <v>1024.46</v>
          </cell>
        </row>
        <row r="468">
          <cell r="E468">
            <v>1077.51</v>
          </cell>
        </row>
        <row r="469">
          <cell r="E469">
            <v>1007.14</v>
          </cell>
        </row>
        <row r="470">
          <cell r="E470">
            <v>737.19</v>
          </cell>
        </row>
        <row r="471">
          <cell r="E471">
            <v>549.64</v>
          </cell>
        </row>
        <row r="516">
          <cell r="B516">
            <v>0</v>
          </cell>
          <cell r="C516">
            <v>70.037846260000009</v>
          </cell>
          <cell r="D516">
            <v>0</v>
          </cell>
          <cell r="E516">
            <v>69.694857439999993</v>
          </cell>
          <cell r="F516">
            <v>0.16073165</v>
          </cell>
          <cell r="G516">
            <v>0</v>
          </cell>
          <cell r="H516">
            <v>1.0435138799999999</v>
          </cell>
          <cell r="I516">
            <v>97.970022470000004</v>
          </cell>
        </row>
        <row r="517">
          <cell r="B517">
            <v>0</v>
          </cell>
          <cell r="C517">
            <v>70.043523319999991</v>
          </cell>
          <cell r="D517">
            <v>0</v>
          </cell>
          <cell r="E517">
            <v>69.678299350000003</v>
          </cell>
          <cell r="F517">
            <v>0</v>
          </cell>
          <cell r="G517">
            <v>0</v>
          </cell>
          <cell r="H517">
            <v>0</v>
          </cell>
          <cell r="I517">
            <v>47.602825469999999</v>
          </cell>
        </row>
        <row r="518">
          <cell r="B518">
            <v>0</v>
          </cell>
          <cell r="C518">
            <v>70.01608422999999</v>
          </cell>
          <cell r="D518">
            <v>0</v>
          </cell>
          <cell r="E518">
            <v>34.965937269999998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B519">
            <v>0</v>
          </cell>
          <cell r="C519">
            <v>70.028147970000006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B520">
            <v>0</v>
          </cell>
          <cell r="C520">
            <v>46.986631369999998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0.37539534000000002</v>
          </cell>
          <cell r="I520">
            <v>0</v>
          </cell>
        </row>
        <row r="521"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89.022627150000005</v>
          </cell>
          <cell r="I521">
            <v>0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107.19594836</v>
          </cell>
          <cell r="I522">
            <v>0</v>
          </cell>
        </row>
        <row r="523"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123.74705074000002</v>
          </cell>
          <cell r="I523">
            <v>0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93.798450649999992</v>
          </cell>
          <cell r="I524">
            <v>0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102.35696761</v>
          </cell>
          <cell r="I525">
            <v>0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89.529304419999988</v>
          </cell>
          <cell r="I526">
            <v>0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89.650651490000001</v>
          </cell>
          <cell r="I527">
            <v>0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90.278321020000007</v>
          </cell>
          <cell r="I528">
            <v>0</v>
          </cell>
        </row>
        <row r="529"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121.54896556</v>
          </cell>
          <cell r="I529">
            <v>0</v>
          </cell>
        </row>
        <row r="530"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133.37569280999998</v>
          </cell>
          <cell r="I530">
            <v>0</v>
          </cell>
        </row>
        <row r="531"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127.80579108000001</v>
          </cell>
          <cell r="I531">
            <v>0</v>
          </cell>
        </row>
        <row r="532">
          <cell r="B532">
            <v>0</v>
          </cell>
          <cell r="C532">
            <v>2.6764956</v>
          </cell>
          <cell r="D532">
            <v>0</v>
          </cell>
          <cell r="E532">
            <v>0.38603983999999997</v>
          </cell>
          <cell r="F532">
            <v>0.94452022000000002</v>
          </cell>
          <cell r="G532">
            <v>0</v>
          </cell>
          <cell r="H532">
            <v>123.46319794999999</v>
          </cell>
          <cell r="I532">
            <v>0.58473677999999996</v>
          </cell>
        </row>
        <row r="533">
          <cell r="B533">
            <v>3.5453218</v>
          </cell>
          <cell r="C533">
            <v>70.096745739999989</v>
          </cell>
          <cell r="D533">
            <v>1.1879240799999999</v>
          </cell>
          <cell r="E533">
            <v>69.037028509999999</v>
          </cell>
          <cell r="F533">
            <v>113.63869745</v>
          </cell>
          <cell r="G533">
            <v>0</v>
          </cell>
          <cell r="H533">
            <v>134.32447079999997</v>
          </cell>
          <cell r="I533">
            <v>108.65637104</v>
          </cell>
        </row>
        <row r="534">
          <cell r="B534">
            <v>69.574219990000003</v>
          </cell>
          <cell r="C534">
            <v>70.109519120000002</v>
          </cell>
          <cell r="D534">
            <v>69.586047190000002</v>
          </cell>
          <cell r="E534">
            <v>69.714017490000003</v>
          </cell>
          <cell r="F534">
            <v>135.74196076999999</v>
          </cell>
          <cell r="G534">
            <v>0</v>
          </cell>
          <cell r="H534">
            <v>119.22704959000001</v>
          </cell>
          <cell r="I534">
            <v>114.67617946</v>
          </cell>
        </row>
        <row r="535">
          <cell r="B535">
            <v>69.579897039999992</v>
          </cell>
          <cell r="C535">
            <v>70.124657909999996</v>
          </cell>
          <cell r="D535">
            <v>69.702190310000006</v>
          </cell>
          <cell r="E535">
            <v>69.733177580000017</v>
          </cell>
          <cell r="F535">
            <v>143.57984642</v>
          </cell>
          <cell r="G535">
            <v>0</v>
          </cell>
          <cell r="H535">
            <v>122.80856239999999</v>
          </cell>
          <cell r="I535">
            <v>143.66003482999997</v>
          </cell>
        </row>
        <row r="536">
          <cell r="B536">
            <v>69.563812060000004</v>
          </cell>
          <cell r="C536">
            <v>70.113067269999988</v>
          </cell>
          <cell r="D536">
            <v>69.66907415</v>
          </cell>
          <cell r="E536">
            <v>69.712125149999991</v>
          </cell>
          <cell r="F536">
            <v>140.24883370999999</v>
          </cell>
          <cell r="G536">
            <v>0</v>
          </cell>
          <cell r="H536">
            <v>135.95626962999998</v>
          </cell>
          <cell r="I536">
            <v>138.71851224999997</v>
          </cell>
        </row>
        <row r="537">
          <cell r="B537">
            <v>69.574929620000006</v>
          </cell>
          <cell r="C537">
            <v>70.043050239999999</v>
          </cell>
          <cell r="D537">
            <v>69.722769630000002</v>
          </cell>
          <cell r="E537">
            <v>69.685159139999996</v>
          </cell>
          <cell r="F537">
            <v>120.84642986999999</v>
          </cell>
          <cell r="G537">
            <v>0</v>
          </cell>
          <cell r="H537">
            <v>105.50205670999998</v>
          </cell>
          <cell r="I537">
            <v>114.17234074</v>
          </cell>
        </row>
        <row r="538">
          <cell r="B538">
            <v>69.582972120000008</v>
          </cell>
          <cell r="C538">
            <v>70.058189059999989</v>
          </cell>
          <cell r="D538">
            <v>0.76238138000000011</v>
          </cell>
          <cell r="E538">
            <v>69.655591119999997</v>
          </cell>
          <cell r="F538">
            <v>118.88820030999999</v>
          </cell>
          <cell r="G538">
            <v>0</v>
          </cell>
          <cell r="H538">
            <v>108.00421921000002</v>
          </cell>
          <cell r="I538">
            <v>118.95100276000001</v>
          </cell>
        </row>
        <row r="539">
          <cell r="B539">
            <v>1.5119893899999999</v>
          </cell>
          <cell r="C539">
            <v>70.05771596999999</v>
          </cell>
          <cell r="D539">
            <v>0</v>
          </cell>
          <cell r="E539">
            <v>30.040144570000002</v>
          </cell>
          <cell r="F539">
            <v>123.78253234</v>
          </cell>
          <cell r="G539">
            <v>0</v>
          </cell>
          <cell r="H539">
            <v>112.91771132</v>
          </cell>
          <cell r="I539">
            <v>123.89039642</v>
          </cell>
        </row>
        <row r="547">
          <cell r="H547" t="str">
            <v xml:space="preserve"> 2296 MWh</v>
          </cell>
        </row>
        <row r="549">
          <cell r="H549" t="str">
            <v>544.1 GWh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>
        <row r="2">
          <cell r="B2">
            <v>45880</v>
          </cell>
        </row>
        <row r="5">
          <cell r="H5">
            <v>24903.84</v>
          </cell>
        </row>
        <row r="10">
          <cell r="E10">
            <v>224.51</v>
          </cell>
        </row>
        <row r="11">
          <cell r="E11">
            <v>140.09</v>
          </cell>
        </row>
        <row r="12">
          <cell r="E12">
            <v>116.8</v>
          </cell>
        </row>
        <row r="13">
          <cell r="E13">
            <v>89.31</v>
          </cell>
        </row>
        <row r="14">
          <cell r="E14">
            <v>89.19</v>
          </cell>
        </row>
        <row r="15">
          <cell r="E15">
            <v>114.33</v>
          </cell>
        </row>
        <row r="16">
          <cell r="E16">
            <v>244.07</v>
          </cell>
        </row>
        <row r="17">
          <cell r="E17">
            <v>372</v>
          </cell>
        </row>
        <row r="18">
          <cell r="E18">
            <v>366.99</v>
          </cell>
        </row>
        <row r="19">
          <cell r="E19">
            <v>435.95</v>
          </cell>
        </row>
        <row r="20">
          <cell r="E20">
            <v>444.58</v>
          </cell>
        </row>
        <row r="21">
          <cell r="E21">
            <v>534.37</v>
          </cell>
        </row>
        <row r="22">
          <cell r="E22">
            <v>528.41</v>
          </cell>
        </row>
        <row r="23">
          <cell r="E23">
            <v>562.69000000000005</v>
          </cell>
        </row>
        <row r="24">
          <cell r="E24">
            <v>553.92999999999995</v>
          </cell>
        </row>
        <row r="25">
          <cell r="E25">
            <v>547.46</v>
          </cell>
        </row>
        <row r="26">
          <cell r="E26">
            <v>532.42999999999995</v>
          </cell>
        </row>
        <row r="27">
          <cell r="E27">
            <v>870.99</v>
          </cell>
        </row>
        <row r="28">
          <cell r="E28">
            <v>932.17</v>
          </cell>
        </row>
        <row r="29">
          <cell r="E29">
            <v>1024.46</v>
          </cell>
        </row>
        <row r="30">
          <cell r="E30">
            <v>1077.51</v>
          </cell>
        </row>
        <row r="31">
          <cell r="E31">
            <v>1007.14</v>
          </cell>
        </row>
        <row r="32">
          <cell r="E32">
            <v>737.19</v>
          </cell>
        </row>
        <row r="33">
          <cell r="E33">
            <v>549.64</v>
          </cell>
        </row>
        <row r="65">
          <cell r="C65">
            <v>45878</v>
          </cell>
        </row>
        <row r="67">
          <cell r="D67">
            <v>386.73391608999998</v>
          </cell>
          <cell r="E67">
            <v>-435.45212701999998</v>
          </cell>
          <cell r="F67">
            <v>822.1860431099999</v>
          </cell>
        </row>
        <row r="68">
          <cell r="D68">
            <v>272.05634969999988</v>
          </cell>
          <cell r="E68">
            <v>-468.60723330000008</v>
          </cell>
          <cell r="F68">
            <v>740.66358300000002</v>
          </cell>
        </row>
        <row r="69">
          <cell r="D69">
            <v>216.00791223000002</v>
          </cell>
          <cell r="E69">
            <v>-480.02058813999986</v>
          </cell>
          <cell r="F69">
            <v>696.02850036999985</v>
          </cell>
        </row>
        <row r="70">
          <cell r="D70">
            <v>194.34432009000008</v>
          </cell>
          <cell r="E70">
            <v>-474.98191596999993</v>
          </cell>
          <cell r="F70">
            <v>669.32623606000004</v>
          </cell>
        </row>
        <row r="71">
          <cell r="D71">
            <v>188.27699298999997</v>
          </cell>
          <cell r="E71">
            <v>-472.87938366000009</v>
          </cell>
          <cell r="F71">
            <v>661.15637665000008</v>
          </cell>
        </row>
        <row r="72">
          <cell r="D72">
            <v>216.36414709999997</v>
          </cell>
          <cell r="E72">
            <v>-467.81161536000002</v>
          </cell>
          <cell r="F72">
            <v>684.17576245999999</v>
          </cell>
        </row>
        <row r="73">
          <cell r="D73">
            <v>323.03034515999997</v>
          </cell>
          <cell r="E73">
            <v>-438.19836350999998</v>
          </cell>
          <cell r="F73">
            <v>761.22870866999995</v>
          </cell>
        </row>
        <row r="74">
          <cell r="D74">
            <v>443.31709291999988</v>
          </cell>
          <cell r="E74">
            <v>-419.09364418999996</v>
          </cell>
          <cell r="F74">
            <v>862.4107371099999</v>
          </cell>
        </row>
        <row r="75">
          <cell r="D75">
            <v>422.12877875999999</v>
          </cell>
          <cell r="E75">
            <v>-513.00714777000019</v>
          </cell>
          <cell r="F75">
            <v>935.13592653000023</v>
          </cell>
        </row>
        <row r="76">
          <cell r="D76">
            <v>451.82943785000003</v>
          </cell>
          <cell r="E76">
            <v>-533.63289099999986</v>
          </cell>
          <cell r="F76">
            <v>985.46232884999995</v>
          </cell>
        </row>
        <row r="77">
          <cell r="D77">
            <v>512.49563752000006</v>
          </cell>
          <cell r="E77">
            <v>-507.37530351999999</v>
          </cell>
          <cell r="F77">
            <v>1019.87094104</v>
          </cell>
        </row>
        <row r="78">
          <cell r="D78">
            <v>565.90252398000007</v>
          </cell>
          <cell r="E78">
            <v>-489.06189051000001</v>
          </cell>
          <cell r="F78">
            <v>1054.9644144900001</v>
          </cell>
        </row>
        <row r="79">
          <cell r="D79">
            <v>597.64010500000006</v>
          </cell>
          <cell r="E79">
            <v>-489.56763837000005</v>
          </cell>
          <cell r="F79">
            <v>1087.2077433700001</v>
          </cell>
        </row>
        <row r="80">
          <cell r="D80">
            <v>628.30888082000013</v>
          </cell>
          <cell r="E80">
            <v>-485.52844068000002</v>
          </cell>
          <cell r="F80">
            <v>1113.8373215000001</v>
          </cell>
        </row>
        <row r="81">
          <cell r="D81">
            <v>621.6601555200001</v>
          </cell>
          <cell r="E81">
            <v>-490.17385259000008</v>
          </cell>
          <cell r="F81">
            <v>1111.8340081100002</v>
          </cell>
        </row>
        <row r="82">
          <cell r="D82">
            <v>607.12906493999992</v>
          </cell>
          <cell r="E82">
            <v>-504.81176632999995</v>
          </cell>
          <cell r="F82">
            <v>1111.9408312699998</v>
          </cell>
        </row>
        <row r="83">
          <cell r="D83">
            <v>657.20058814000004</v>
          </cell>
          <cell r="E83">
            <v>-474.00877326</v>
          </cell>
          <cell r="F83">
            <v>1131.2093614</v>
          </cell>
        </row>
        <row r="84">
          <cell r="D84">
            <v>958.82362545999979</v>
          </cell>
          <cell r="E84">
            <v>-224.45345833000005</v>
          </cell>
          <cell r="F84">
            <v>1183.2770837899998</v>
          </cell>
        </row>
        <row r="85">
          <cell r="D85">
            <v>994.7157801200002</v>
          </cell>
          <cell r="E85">
            <v>-239.49192798999994</v>
          </cell>
          <cell r="F85">
            <v>1234.2077081100001</v>
          </cell>
        </row>
        <row r="86">
          <cell r="D86">
            <v>1005.5186772200002</v>
          </cell>
          <cell r="E86">
            <v>-240.07668332999992</v>
          </cell>
          <cell r="F86">
            <v>1245.5953605500001</v>
          </cell>
        </row>
        <row r="87">
          <cell r="D87">
            <v>1023.4016093199999</v>
          </cell>
          <cell r="E87">
            <v>-253.92176475999997</v>
          </cell>
          <cell r="F87">
            <v>1277.3233740799999</v>
          </cell>
        </row>
        <row r="88">
          <cell r="D88">
            <v>960.70316971000022</v>
          </cell>
          <cell r="E88">
            <v>-254.02846292999993</v>
          </cell>
          <cell r="F88">
            <v>1214.73163264</v>
          </cell>
        </row>
        <row r="89">
          <cell r="D89">
            <v>814.36149139999998</v>
          </cell>
          <cell r="E89">
            <v>-284.05736021000007</v>
          </cell>
          <cell r="F89">
            <v>1098.41885161</v>
          </cell>
        </row>
        <row r="90">
          <cell r="D90">
            <v>658.86365978000003</v>
          </cell>
          <cell r="E90">
            <v>-297.44816698000005</v>
          </cell>
          <cell r="F90">
            <v>956.31182676000003</v>
          </cell>
        </row>
        <row r="138">
          <cell r="C138">
            <v>18.25334771</v>
          </cell>
          <cell r="D138">
            <v>0.20369664000000001</v>
          </cell>
          <cell r="E138">
            <v>4.5964799999999991E-3</v>
          </cell>
          <cell r="F138">
            <v>0</v>
          </cell>
          <cell r="G138">
            <v>5.0803200000000001E-3</v>
          </cell>
          <cell r="H138">
            <v>9.1869119299999991</v>
          </cell>
          <cell r="I138">
            <v>7.8091775399999994</v>
          </cell>
          <cell r="J138">
            <v>42.795405759999994</v>
          </cell>
          <cell r="K138">
            <v>32.812093180000005</v>
          </cell>
          <cell r="L138">
            <v>35.945682919999996</v>
          </cell>
          <cell r="M138">
            <v>45.471040940000002</v>
          </cell>
          <cell r="N138">
            <v>35.817465320000004</v>
          </cell>
          <cell r="O138">
            <v>33.333914630000002</v>
          </cell>
          <cell r="P138">
            <v>37.038677489999998</v>
          </cell>
          <cell r="Q138">
            <v>28.987096100000002</v>
          </cell>
          <cell r="R138">
            <v>24.344409420000002</v>
          </cell>
          <cell r="S138">
            <v>36.997792999999994</v>
          </cell>
          <cell r="T138">
            <v>24.504802369999997</v>
          </cell>
          <cell r="U138">
            <v>32.639604230000003</v>
          </cell>
          <cell r="V138">
            <v>22.492511840000002</v>
          </cell>
          <cell r="W138">
            <v>25.614973249999998</v>
          </cell>
          <cell r="X138">
            <v>21.826022239999997</v>
          </cell>
          <cell r="Y138">
            <v>9.2261029700000012</v>
          </cell>
          <cell r="Z138">
            <v>9.7251840000000006E-2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C140">
            <v>82.564975779999997</v>
          </cell>
          <cell r="D140">
            <v>115.21940278</v>
          </cell>
          <cell r="E140">
            <v>100.15497945000001</v>
          </cell>
          <cell r="F140">
            <v>99.002537059999995</v>
          </cell>
          <cell r="G140">
            <v>99.063920240000002</v>
          </cell>
          <cell r="H140">
            <v>78.292281399999993</v>
          </cell>
          <cell r="I140">
            <v>98.798163040000006</v>
          </cell>
          <cell r="J140">
            <v>44.235976359999995</v>
          </cell>
          <cell r="K140">
            <v>78.081165869999992</v>
          </cell>
          <cell r="L140">
            <v>63.298111650000003</v>
          </cell>
          <cell r="M140">
            <v>25.945211060000002</v>
          </cell>
          <cell r="N140">
            <v>44.128821920000007</v>
          </cell>
          <cell r="O140">
            <v>21.666839620000001</v>
          </cell>
          <cell r="P140">
            <v>16.35063135</v>
          </cell>
          <cell r="Q140">
            <v>50.628696390000002</v>
          </cell>
          <cell r="R140">
            <v>81.831925909999995</v>
          </cell>
          <cell r="S140">
            <v>45.063762109999999</v>
          </cell>
          <cell r="T140">
            <v>55.307300300000009</v>
          </cell>
          <cell r="U140">
            <v>39.858611250000003</v>
          </cell>
          <cell r="V140">
            <v>44.133789350000008</v>
          </cell>
          <cell r="W140">
            <v>34.852866990000003</v>
          </cell>
          <cell r="X140">
            <v>52.811524479999996</v>
          </cell>
          <cell r="Y140">
            <v>67.837982499999995</v>
          </cell>
          <cell r="Z140">
            <v>86.023012610000009</v>
          </cell>
        </row>
        <row r="141">
          <cell r="C141">
            <v>11.16057634</v>
          </cell>
          <cell r="D141">
            <v>57.91242415</v>
          </cell>
          <cell r="E141">
            <v>78.224027969999995</v>
          </cell>
          <cell r="F141">
            <v>82.417308100000014</v>
          </cell>
          <cell r="G141">
            <v>80.536783250000013</v>
          </cell>
          <cell r="H141">
            <v>60.244533019999992</v>
          </cell>
          <cell r="I141">
            <v>40.76835964</v>
          </cell>
          <cell r="J141">
            <v>19.576167000000002</v>
          </cell>
          <cell r="K141">
            <v>1.6386048500000001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20.68577342</v>
          </cell>
          <cell r="Z141">
            <v>53.780430429999996</v>
          </cell>
        </row>
        <row r="142">
          <cell r="C142">
            <v>14.120063999999999</v>
          </cell>
          <cell r="D142">
            <v>65.495807999999997</v>
          </cell>
          <cell r="E142">
            <v>23.054975999999996</v>
          </cell>
          <cell r="F142">
            <v>10.682112</v>
          </cell>
          <cell r="G142">
            <v>11.160576000000001</v>
          </cell>
          <cell r="H142">
            <v>4.5696000000000001E-2</v>
          </cell>
          <cell r="I142">
            <v>24.541440000000001</v>
          </cell>
          <cell r="J142">
            <v>0.83865599999999996</v>
          </cell>
          <cell r="K142">
            <v>53.380992000000006</v>
          </cell>
          <cell r="L142">
            <v>15.671039999999998</v>
          </cell>
          <cell r="M142">
            <v>11.461632</v>
          </cell>
          <cell r="N142">
            <v>21.649152000000001</v>
          </cell>
          <cell r="O142">
            <v>18.875136000000001</v>
          </cell>
          <cell r="P142">
            <v>9.9966720000000002</v>
          </cell>
          <cell r="Q142">
            <v>80.277119999999996</v>
          </cell>
          <cell r="R142">
            <v>161.11065600000001</v>
          </cell>
          <cell r="S142">
            <v>151.20806400000001</v>
          </cell>
          <cell r="T142">
            <v>226.90752000000001</v>
          </cell>
          <cell r="U142">
            <v>188.83468800000003</v>
          </cell>
          <cell r="V142">
            <v>192.43392</v>
          </cell>
          <cell r="W142">
            <v>149.82643199999998</v>
          </cell>
          <cell r="X142">
            <v>49.246848</v>
          </cell>
          <cell r="Y142">
            <v>61.807871999999996</v>
          </cell>
          <cell r="Z142">
            <v>76.774656000000007</v>
          </cell>
        </row>
        <row r="143">
          <cell r="C143">
            <v>143.82176146</v>
          </cell>
          <cell r="D143">
            <v>16.414433150000001</v>
          </cell>
          <cell r="E143">
            <v>25.295155000000001</v>
          </cell>
          <cell r="F143">
            <v>26.96859628</v>
          </cell>
          <cell r="G143">
            <v>24.185548609999998</v>
          </cell>
          <cell r="H143">
            <v>120.87871396</v>
          </cell>
          <cell r="I143">
            <v>65.767403020000003</v>
          </cell>
          <cell r="J143">
            <v>241.21552713</v>
          </cell>
          <cell r="K143">
            <v>146.45772176999998</v>
          </cell>
          <cell r="L143">
            <v>177.25316987000002</v>
          </cell>
          <cell r="M143">
            <v>237.28029516000004</v>
          </cell>
          <cell r="N143">
            <v>184.65398643</v>
          </cell>
          <cell r="O143">
            <v>165.58811010999997</v>
          </cell>
          <cell r="P143">
            <v>204.90817380000001</v>
          </cell>
          <cell r="Q143">
            <v>124.63073186</v>
          </cell>
          <cell r="R143">
            <v>54.06492630999999</v>
          </cell>
          <cell r="S143">
            <v>142.20509075999999</v>
          </cell>
          <cell r="T143">
            <v>52.114083440000002</v>
          </cell>
          <cell r="U143">
            <v>134.53977498</v>
          </cell>
          <cell r="V143">
            <v>103.32886961999999</v>
          </cell>
          <cell r="W143">
            <v>149.27302542999999</v>
          </cell>
          <cell r="X143">
            <v>190.54780271999999</v>
          </cell>
          <cell r="Y143">
            <v>168.07956352999997</v>
          </cell>
          <cell r="Z143">
            <v>81.661869449999998</v>
          </cell>
        </row>
        <row r="149">
          <cell r="C149">
            <v>0</v>
          </cell>
          <cell r="D149">
            <v>70.037846260000009</v>
          </cell>
          <cell r="E149">
            <v>0</v>
          </cell>
          <cell r="F149">
            <v>69.694857439999993</v>
          </cell>
          <cell r="G149">
            <v>0.16073165</v>
          </cell>
          <cell r="H149">
            <v>0</v>
          </cell>
          <cell r="I149">
            <v>1.0435138799999999</v>
          </cell>
          <cell r="J149">
            <v>97.970022470000004</v>
          </cell>
        </row>
        <row r="150">
          <cell r="C150">
            <v>0</v>
          </cell>
          <cell r="D150">
            <v>70.043523319999991</v>
          </cell>
          <cell r="E150">
            <v>0</v>
          </cell>
          <cell r="F150">
            <v>69.678299350000003</v>
          </cell>
          <cell r="G150">
            <v>0</v>
          </cell>
          <cell r="H150">
            <v>0</v>
          </cell>
          <cell r="I150">
            <v>0</v>
          </cell>
          <cell r="J150">
            <v>47.602825469999999</v>
          </cell>
        </row>
        <row r="151">
          <cell r="C151">
            <v>0</v>
          </cell>
          <cell r="D151">
            <v>70.01608422999999</v>
          </cell>
          <cell r="E151">
            <v>0</v>
          </cell>
          <cell r="F151">
            <v>34.965937269999998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C152">
            <v>0</v>
          </cell>
          <cell r="D152">
            <v>70.028147970000006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C153">
            <v>0</v>
          </cell>
          <cell r="D153">
            <v>46.986631369999998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0.37539534000000002</v>
          </cell>
          <cell r="J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89.022627150000005</v>
          </cell>
          <cell r="J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107.19594836</v>
          </cell>
          <cell r="J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123.74705074000002</v>
          </cell>
          <cell r="J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93.798450649999992</v>
          </cell>
          <cell r="J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102.35696761</v>
          </cell>
          <cell r="J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89.529304419999988</v>
          </cell>
          <cell r="J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89.650651490000001</v>
          </cell>
          <cell r="J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90.278321020000007</v>
          </cell>
          <cell r="J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121.54896556</v>
          </cell>
          <cell r="J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133.37569280999998</v>
          </cell>
          <cell r="J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127.80579108000001</v>
          </cell>
          <cell r="J164">
            <v>0</v>
          </cell>
        </row>
        <row r="165">
          <cell r="C165">
            <v>0</v>
          </cell>
          <cell r="D165">
            <v>2.6764956</v>
          </cell>
          <cell r="E165">
            <v>0</v>
          </cell>
          <cell r="F165">
            <v>0.38603983999999997</v>
          </cell>
          <cell r="G165">
            <v>0.94452022000000002</v>
          </cell>
          <cell r="H165">
            <v>0</v>
          </cell>
          <cell r="I165">
            <v>123.46319794999999</v>
          </cell>
          <cell r="J165">
            <v>0.58473677999999996</v>
          </cell>
        </row>
        <row r="166">
          <cell r="C166">
            <v>3.5453218</v>
          </cell>
          <cell r="D166">
            <v>70.096745739999989</v>
          </cell>
          <cell r="E166">
            <v>1.1879240799999999</v>
          </cell>
          <cell r="F166">
            <v>69.037028509999999</v>
          </cell>
          <cell r="G166">
            <v>113.63869745</v>
          </cell>
          <cell r="H166">
            <v>0</v>
          </cell>
          <cell r="I166">
            <v>134.32447079999997</v>
          </cell>
          <cell r="J166">
            <v>108.65637104</v>
          </cell>
        </row>
        <row r="167">
          <cell r="C167">
            <v>69.574219990000003</v>
          </cell>
          <cell r="D167">
            <v>70.109519120000002</v>
          </cell>
          <cell r="E167">
            <v>69.586047190000002</v>
          </cell>
          <cell r="F167">
            <v>69.714017490000003</v>
          </cell>
          <cell r="G167">
            <v>135.74196076999999</v>
          </cell>
          <cell r="H167">
            <v>0</v>
          </cell>
          <cell r="I167">
            <v>119.22704959000001</v>
          </cell>
          <cell r="J167">
            <v>114.67617946</v>
          </cell>
        </row>
        <row r="168">
          <cell r="C168">
            <v>69.579897039999992</v>
          </cell>
          <cell r="D168">
            <v>70.124657909999996</v>
          </cell>
          <cell r="E168">
            <v>69.702190310000006</v>
          </cell>
          <cell r="F168">
            <v>69.733177580000017</v>
          </cell>
          <cell r="G168">
            <v>143.57984642</v>
          </cell>
          <cell r="H168">
            <v>0</v>
          </cell>
          <cell r="I168">
            <v>122.80856239999999</v>
          </cell>
          <cell r="J168">
            <v>143.66003482999997</v>
          </cell>
        </row>
        <row r="169">
          <cell r="C169">
            <v>69.563812060000004</v>
          </cell>
          <cell r="D169">
            <v>70.113067269999988</v>
          </cell>
          <cell r="E169">
            <v>69.66907415</v>
          </cell>
          <cell r="F169">
            <v>69.712125149999991</v>
          </cell>
          <cell r="G169">
            <v>140.24883370999999</v>
          </cell>
          <cell r="H169">
            <v>0</v>
          </cell>
          <cell r="I169">
            <v>135.95626962999998</v>
          </cell>
          <cell r="J169">
            <v>138.71851224999997</v>
          </cell>
        </row>
        <row r="170">
          <cell r="C170">
            <v>69.574929620000006</v>
          </cell>
          <cell r="D170">
            <v>70.043050239999999</v>
          </cell>
          <cell r="E170">
            <v>69.722769630000002</v>
          </cell>
          <cell r="F170">
            <v>69.685159139999996</v>
          </cell>
          <cell r="G170">
            <v>120.84642986999999</v>
          </cell>
          <cell r="H170">
            <v>0</v>
          </cell>
          <cell r="I170">
            <v>105.50205670999998</v>
          </cell>
          <cell r="J170">
            <v>114.17234074</v>
          </cell>
        </row>
        <row r="171">
          <cell r="C171">
            <v>69.582972120000008</v>
          </cell>
          <cell r="D171">
            <v>70.058189059999989</v>
          </cell>
          <cell r="E171">
            <v>0.76238138000000011</v>
          </cell>
          <cell r="F171">
            <v>69.655591119999997</v>
          </cell>
          <cell r="G171">
            <v>118.88820030999999</v>
          </cell>
          <cell r="H171">
            <v>0</v>
          </cell>
          <cell r="I171">
            <v>108.00421921000002</v>
          </cell>
          <cell r="J171">
            <v>118.95100276000001</v>
          </cell>
        </row>
        <row r="172">
          <cell r="C172">
            <v>1.5119893899999999</v>
          </cell>
          <cell r="D172">
            <v>70.05771596999999</v>
          </cell>
          <cell r="E172">
            <v>0</v>
          </cell>
          <cell r="F172">
            <v>30.040144570000002</v>
          </cell>
          <cell r="G172">
            <v>123.78253234</v>
          </cell>
          <cell r="H172">
            <v>0</v>
          </cell>
          <cell r="I172">
            <v>112.91771132</v>
          </cell>
          <cell r="J172">
            <v>123.89039642</v>
          </cell>
        </row>
      </sheetData>
      <sheetData sheetId="4">
        <row r="16">
          <cell r="B16" t="str">
            <v>aFRR+</v>
          </cell>
          <cell r="C16" t="str">
            <v>aFRR-</v>
          </cell>
          <cell r="D16" t="str">
            <v>mFRR+</v>
          </cell>
          <cell r="E16" t="str">
            <v>mFRR-</v>
          </cell>
          <cell r="F16" t="str">
            <v>RR+</v>
          </cell>
          <cell r="G16" t="str">
            <v>RR-</v>
          </cell>
          <cell r="H16">
            <v>145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145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145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145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145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145</v>
          </cell>
        </row>
        <row r="22">
          <cell r="B22">
            <v>75</v>
          </cell>
          <cell r="C22">
            <v>70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145</v>
          </cell>
        </row>
        <row r="23">
          <cell r="B23">
            <v>75</v>
          </cell>
          <cell r="C23">
            <v>70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145</v>
          </cell>
        </row>
        <row r="24">
          <cell r="B24">
            <v>75</v>
          </cell>
          <cell r="C24">
            <v>70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145</v>
          </cell>
        </row>
        <row r="25">
          <cell r="B25">
            <v>75</v>
          </cell>
          <cell r="C25">
            <v>70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145</v>
          </cell>
        </row>
        <row r="26">
          <cell r="B26">
            <v>75</v>
          </cell>
          <cell r="C26">
            <v>70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145</v>
          </cell>
        </row>
        <row r="27">
          <cell r="B27">
            <v>75</v>
          </cell>
          <cell r="C27">
            <v>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</row>
        <row r="28">
          <cell r="B28">
            <v>75</v>
          </cell>
          <cell r="C28">
            <v>70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145</v>
          </cell>
        </row>
        <row r="29">
          <cell r="B29">
            <v>75</v>
          </cell>
          <cell r="C29">
            <v>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145</v>
          </cell>
        </row>
        <row r="30">
          <cell r="B30">
            <v>75</v>
          </cell>
          <cell r="C30">
            <v>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145</v>
          </cell>
        </row>
        <row r="31">
          <cell r="B31">
            <v>75</v>
          </cell>
          <cell r="C31">
            <v>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145</v>
          </cell>
        </row>
        <row r="32">
          <cell r="B32">
            <v>75</v>
          </cell>
          <cell r="C32">
            <v>70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145</v>
          </cell>
        </row>
        <row r="33">
          <cell r="B33">
            <v>75</v>
          </cell>
          <cell r="C33">
            <v>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145</v>
          </cell>
        </row>
        <row r="34">
          <cell r="B34">
            <v>75</v>
          </cell>
          <cell r="C34">
            <v>70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145</v>
          </cell>
        </row>
        <row r="35">
          <cell r="B35">
            <v>75</v>
          </cell>
          <cell r="C35">
            <v>70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145</v>
          </cell>
        </row>
        <row r="36">
          <cell r="B36">
            <v>75</v>
          </cell>
          <cell r="C36">
            <v>70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145</v>
          </cell>
        </row>
        <row r="37">
          <cell r="B37">
            <v>75</v>
          </cell>
          <cell r="C37">
            <v>70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145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145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145</v>
          </cell>
        </row>
        <row r="40">
          <cell r="B40">
            <v>70</v>
          </cell>
          <cell r="C40">
            <v>75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145</v>
          </cell>
        </row>
        <row r="46">
          <cell r="D46">
            <v>758.24</v>
          </cell>
          <cell r="E46">
            <v>18.840656533763536</v>
          </cell>
        </row>
        <row r="47">
          <cell r="D47">
            <v>690.72</v>
          </cell>
          <cell r="E47">
            <v>17.894246373763508</v>
          </cell>
        </row>
        <row r="48">
          <cell r="D48">
            <v>653.5</v>
          </cell>
          <cell r="E48">
            <v>15.973275743763566</v>
          </cell>
        </row>
        <row r="49">
          <cell r="D49">
            <v>635.01</v>
          </cell>
          <cell r="E49">
            <v>14.717332883763333</v>
          </cell>
        </row>
        <row r="50">
          <cell r="D50">
            <v>634.83000000000004</v>
          </cell>
          <cell r="E50">
            <v>14.805800163763479</v>
          </cell>
        </row>
        <row r="51">
          <cell r="D51">
            <v>661.35</v>
          </cell>
          <cell r="E51">
            <v>14.648815273763262</v>
          </cell>
        </row>
        <row r="52">
          <cell r="D52">
            <v>742.65</v>
          </cell>
          <cell r="E52">
            <v>16.928365733763599</v>
          </cell>
        </row>
        <row r="53">
          <cell r="D53">
            <v>843.07</v>
          </cell>
          <cell r="E53">
            <v>19.933714293763842</v>
          </cell>
        </row>
        <row r="54">
          <cell r="D54">
            <v>934.41</v>
          </cell>
          <cell r="E54">
            <v>26.198115173763881</v>
          </cell>
        </row>
        <row r="55">
          <cell r="D55">
            <v>955.23</v>
          </cell>
          <cell r="E55">
            <v>28.675569523763215</v>
          </cell>
        </row>
        <row r="56">
          <cell r="D56">
            <v>967.87</v>
          </cell>
          <cell r="E56">
            <v>25.391035613764188</v>
          </cell>
        </row>
        <row r="57">
          <cell r="D57">
            <v>985.56</v>
          </cell>
          <cell r="E57">
            <v>17.163635353763766</v>
          </cell>
        </row>
        <row r="58">
          <cell r="D58">
            <v>1006.79</v>
          </cell>
          <cell r="E58">
            <v>18.573828863762628</v>
          </cell>
        </row>
        <row r="59">
          <cell r="D59">
            <v>1029.56</v>
          </cell>
          <cell r="E59">
            <v>18.374013883763382</v>
          </cell>
        </row>
        <row r="60">
          <cell r="D60">
            <v>1018.97</v>
          </cell>
          <cell r="E60">
            <v>15.737678153763909</v>
          </cell>
        </row>
        <row r="61">
          <cell r="D61">
            <v>990.31</v>
          </cell>
          <cell r="E61">
            <v>17.115199683762739</v>
          </cell>
        </row>
        <row r="62">
          <cell r="D62">
            <v>978.89</v>
          </cell>
          <cell r="E62">
            <v>15.945235763764003</v>
          </cell>
        </row>
        <row r="63">
          <cell r="D63">
            <v>1051.29</v>
          </cell>
          <cell r="E63">
            <v>20.903507063763755</v>
          </cell>
        </row>
        <row r="64">
          <cell r="D64">
            <v>1039.3699999999999</v>
          </cell>
          <cell r="E64">
            <v>24.088685823763171</v>
          </cell>
        </row>
        <row r="65">
          <cell r="D65">
            <v>1063.01</v>
          </cell>
          <cell r="E65">
            <v>29.118846203762814</v>
          </cell>
        </row>
        <row r="66">
          <cell r="D66">
            <v>1087.7</v>
          </cell>
          <cell r="E66">
            <v>29.788680083762983</v>
          </cell>
        </row>
        <row r="67">
          <cell r="D67">
            <v>1086.26</v>
          </cell>
          <cell r="E67">
            <v>27.98885105376371</v>
          </cell>
        </row>
        <row r="68">
          <cell r="D68">
            <v>978</v>
          </cell>
          <cell r="E68">
            <v>24.028028483763364</v>
          </cell>
        </row>
        <row r="69">
          <cell r="D69">
            <v>834.95</v>
          </cell>
          <cell r="E69">
            <v>20.052933483763582</v>
          </cell>
        </row>
        <row r="70">
          <cell r="D70">
            <v>754.99</v>
          </cell>
          <cell r="E70">
            <v>15.95406775376307</v>
          </cell>
        </row>
        <row r="71">
          <cell r="D71">
            <v>702.65</v>
          </cell>
          <cell r="E71">
            <v>17.092408343763395</v>
          </cell>
        </row>
        <row r="72">
          <cell r="D72">
            <v>651.38</v>
          </cell>
          <cell r="E72">
            <v>14.99219736376358</v>
          </cell>
        </row>
        <row r="73">
          <cell r="D73">
            <v>631.05999999999995</v>
          </cell>
          <cell r="E73">
            <v>13.846076373763481</v>
          </cell>
        </row>
        <row r="74">
          <cell r="D74">
            <v>631.09</v>
          </cell>
          <cell r="E74">
            <v>14.170722123763426</v>
          </cell>
        </row>
        <row r="75">
          <cell r="D75">
            <v>661.61</v>
          </cell>
          <cell r="E75">
            <v>13.327729303763135</v>
          </cell>
        </row>
        <row r="76">
          <cell r="D76">
            <v>737.54</v>
          </cell>
          <cell r="E76">
            <v>11.334927883763612</v>
          </cell>
        </row>
        <row r="77">
          <cell r="D77">
            <v>842.16</v>
          </cell>
          <cell r="E77">
            <v>11.750444593763177</v>
          </cell>
        </row>
        <row r="78">
          <cell r="D78">
            <v>927.89</v>
          </cell>
          <cell r="E78">
            <v>12.984302203762809</v>
          </cell>
        </row>
        <row r="79">
          <cell r="D79">
            <v>956.37</v>
          </cell>
          <cell r="E79">
            <v>14.931860303763756</v>
          </cell>
        </row>
        <row r="80">
          <cell r="D80">
            <v>944.79</v>
          </cell>
          <cell r="E80">
            <v>17.585136633763568</v>
          </cell>
        </row>
        <row r="81">
          <cell r="D81">
            <v>960.23</v>
          </cell>
          <cell r="E81">
            <v>16.1905988837633</v>
          </cell>
        </row>
        <row r="82">
          <cell r="D82">
            <v>947.94</v>
          </cell>
          <cell r="E82">
            <v>15.02321602376378</v>
          </cell>
        </row>
        <row r="83">
          <cell r="D83">
            <v>968.05</v>
          </cell>
          <cell r="E83">
            <v>15.492199423763054</v>
          </cell>
        </row>
        <row r="84">
          <cell r="D84">
            <v>934.09</v>
          </cell>
          <cell r="E84">
            <v>15.79189844376333</v>
          </cell>
        </row>
        <row r="85">
          <cell r="D85">
            <v>986.21</v>
          </cell>
          <cell r="E85">
            <v>15.022042403763407</v>
          </cell>
        </row>
        <row r="86">
          <cell r="D86">
            <v>984.62</v>
          </cell>
          <cell r="E86">
            <v>17.659529313763187</v>
          </cell>
        </row>
        <row r="87">
          <cell r="D87">
            <v>1042.78</v>
          </cell>
          <cell r="E87">
            <v>21.32656552376352</v>
          </cell>
        </row>
        <row r="88">
          <cell r="D88">
            <v>1099.08</v>
          </cell>
          <cell r="E88">
            <v>23.625560633763598</v>
          </cell>
        </row>
        <row r="89">
          <cell r="D89">
            <v>1118.79</v>
          </cell>
          <cell r="E89">
            <v>26.933265453763624</v>
          </cell>
        </row>
        <row r="90">
          <cell r="D90">
            <v>1126.8</v>
          </cell>
          <cell r="E90">
            <v>26.717438023763862</v>
          </cell>
        </row>
        <row r="91">
          <cell r="D91">
            <v>1067.58</v>
          </cell>
          <cell r="E91">
            <v>23.076113023763128</v>
          </cell>
        </row>
        <row r="92">
          <cell r="D92">
            <v>951.34</v>
          </cell>
          <cell r="E92">
            <v>21.175974363763999</v>
          </cell>
        </row>
        <row r="93">
          <cell r="D93">
            <v>836.66</v>
          </cell>
          <cell r="E93">
            <v>18.892951783763692</v>
          </cell>
        </row>
        <row r="94">
          <cell r="D94">
            <v>731.34</v>
          </cell>
          <cell r="E94">
            <v>18.767180243763278</v>
          </cell>
        </row>
        <row r="95">
          <cell r="D95">
            <v>666.15</v>
          </cell>
          <cell r="E95">
            <v>23.076758623763453</v>
          </cell>
        </row>
        <row r="96">
          <cell r="D96">
            <v>628.61</v>
          </cell>
          <cell r="E96">
            <v>21.837244733763328</v>
          </cell>
        </row>
        <row r="97">
          <cell r="D97">
            <v>617.41</v>
          </cell>
          <cell r="E97">
            <v>20.481868043763825</v>
          </cell>
        </row>
        <row r="98">
          <cell r="D98">
            <v>617.39</v>
          </cell>
          <cell r="E98">
            <v>21.584310833763425</v>
          </cell>
        </row>
        <row r="99">
          <cell r="D99">
            <v>643.83000000000004</v>
          </cell>
          <cell r="E99">
            <v>19.647863423763397</v>
          </cell>
        </row>
        <row r="100">
          <cell r="D100">
            <v>737.54</v>
          </cell>
          <cell r="E100">
            <v>18.341051213763535</v>
          </cell>
        </row>
        <row r="101">
          <cell r="D101">
            <v>831.13</v>
          </cell>
          <cell r="E101">
            <v>14.21976980376337</v>
          </cell>
        </row>
        <row r="102">
          <cell r="D102">
            <v>907.15</v>
          </cell>
          <cell r="E102">
            <v>14.362141243762835</v>
          </cell>
        </row>
        <row r="103">
          <cell r="D103">
            <v>907.87</v>
          </cell>
          <cell r="E103">
            <v>14.878103803764134</v>
          </cell>
        </row>
        <row r="104">
          <cell r="D104">
            <v>938.34</v>
          </cell>
          <cell r="E104">
            <v>13.906301073763188</v>
          </cell>
        </row>
        <row r="105">
          <cell r="D105">
            <v>951.26</v>
          </cell>
          <cell r="E105">
            <v>16.190019053763422</v>
          </cell>
        </row>
        <row r="106">
          <cell r="D106">
            <v>955.57</v>
          </cell>
          <cell r="E106">
            <v>16.533497203762977</v>
          </cell>
        </row>
        <row r="107">
          <cell r="D107">
            <v>968.11</v>
          </cell>
          <cell r="E107">
            <v>16.245842003763187</v>
          </cell>
        </row>
        <row r="108">
          <cell r="D108">
            <v>964.29</v>
          </cell>
          <cell r="E108">
            <v>17.230722363763448</v>
          </cell>
        </row>
        <row r="109">
          <cell r="D109">
            <v>970.76</v>
          </cell>
          <cell r="E109">
            <v>19.595478563763663</v>
          </cell>
        </row>
        <row r="110">
          <cell r="D110">
            <v>990.95</v>
          </cell>
          <cell r="E110">
            <v>22.008501903762408</v>
          </cell>
        </row>
        <row r="111">
          <cell r="D111">
            <v>1048.75</v>
          </cell>
          <cell r="E111">
            <v>22.615280173763949</v>
          </cell>
        </row>
        <row r="112">
          <cell r="D112">
            <v>1096.28</v>
          </cell>
          <cell r="E112">
            <v>20.593926313763632</v>
          </cell>
        </row>
        <row r="113">
          <cell r="D113">
            <v>1122.67</v>
          </cell>
          <cell r="E113">
            <v>23.638889593763679</v>
          </cell>
        </row>
        <row r="114">
          <cell r="D114">
            <v>1209.57</v>
          </cell>
          <cell r="E114">
            <v>25.325574933762937</v>
          </cell>
        </row>
        <row r="115">
          <cell r="D115">
            <v>1162.1400000000001</v>
          </cell>
          <cell r="E115">
            <v>22.893275743763525</v>
          </cell>
        </row>
        <row r="116">
          <cell r="D116">
            <v>1021.42</v>
          </cell>
          <cell r="E116">
            <v>19.363294633763189</v>
          </cell>
        </row>
        <row r="117">
          <cell r="D117">
            <v>902.89</v>
          </cell>
          <cell r="E117">
            <v>16.607753793763209</v>
          </cell>
        </row>
        <row r="118">
          <cell r="D118">
            <v>757.95</v>
          </cell>
          <cell r="E118">
            <v>24.386729483763361</v>
          </cell>
        </row>
        <row r="119">
          <cell r="D119">
            <v>691.69</v>
          </cell>
          <cell r="E119">
            <v>20.871880213763234</v>
          </cell>
        </row>
        <row r="120">
          <cell r="D120">
            <v>656.05</v>
          </cell>
          <cell r="E120">
            <v>22.17421439376335</v>
          </cell>
        </row>
        <row r="121">
          <cell r="D121">
            <v>648.04999999999995</v>
          </cell>
          <cell r="E121">
            <v>21.651970473763299</v>
          </cell>
        </row>
        <row r="122">
          <cell r="D122">
            <v>629.07000000000005</v>
          </cell>
          <cell r="E122">
            <v>22.691289353763523</v>
          </cell>
        </row>
        <row r="123">
          <cell r="D123">
            <v>648.20000000000005</v>
          </cell>
          <cell r="E123">
            <v>17.315778823763253</v>
          </cell>
        </row>
        <row r="124">
          <cell r="D124">
            <v>741.01</v>
          </cell>
          <cell r="E124">
            <v>15.515823363763502</v>
          </cell>
        </row>
        <row r="125">
          <cell r="D125">
            <v>848.12</v>
          </cell>
          <cell r="E125">
            <v>13.39175738376332</v>
          </cell>
        </row>
        <row r="126">
          <cell r="D126">
            <v>935.54</v>
          </cell>
          <cell r="E126">
            <v>15.983394863763237</v>
          </cell>
        </row>
        <row r="127">
          <cell r="D127">
            <v>953.61</v>
          </cell>
          <cell r="E127">
            <v>15.383161683763205</v>
          </cell>
        </row>
        <row r="128">
          <cell r="D128">
            <v>978.67</v>
          </cell>
          <cell r="E128">
            <v>16.416989033763571</v>
          </cell>
        </row>
        <row r="129">
          <cell r="D129">
            <v>1003.15</v>
          </cell>
          <cell r="E129">
            <v>18.209832853763714</v>
          </cell>
        </row>
        <row r="130">
          <cell r="D130">
            <v>1031.82</v>
          </cell>
          <cell r="E130">
            <v>16.752138103763173</v>
          </cell>
        </row>
        <row r="131">
          <cell r="D131">
            <v>1054.1199999999999</v>
          </cell>
          <cell r="E131">
            <v>16.225987303763986</v>
          </cell>
        </row>
        <row r="132">
          <cell r="D132">
            <v>1051.75</v>
          </cell>
          <cell r="E132">
            <v>17.052156723762891</v>
          </cell>
        </row>
        <row r="133">
          <cell r="D133">
            <v>1076.42</v>
          </cell>
          <cell r="E133">
            <v>17.682838773763365</v>
          </cell>
        </row>
        <row r="134">
          <cell r="D134">
            <v>1064.8499999999999</v>
          </cell>
          <cell r="E134">
            <v>18.209333603764208</v>
          </cell>
        </row>
        <row r="135">
          <cell r="D135">
            <v>1109.8800000000001</v>
          </cell>
          <cell r="E135">
            <v>21.85580429376364</v>
          </cell>
        </row>
        <row r="136">
          <cell r="D136">
            <v>1155.6600000000001</v>
          </cell>
          <cell r="E136">
            <v>21.307174123762934</v>
          </cell>
        </row>
        <row r="137">
          <cell r="D137">
            <v>1181.25</v>
          </cell>
          <cell r="E137">
            <v>16.626789703763279</v>
          </cell>
        </row>
        <row r="138">
          <cell r="D138">
            <v>1229.1500000000001</v>
          </cell>
          <cell r="E138">
            <v>18.185766713764679</v>
          </cell>
        </row>
        <row r="139">
          <cell r="D139">
            <v>1168.71</v>
          </cell>
          <cell r="E139">
            <v>23.173077353764029</v>
          </cell>
        </row>
        <row r="140">
          <cell r="D140">
            <v>1042.55</v>
          </cell>
          <cell r="E140">
            <v>23.466827823763879</v>
          </cell>
        </row>
        <row r="141">
          <cell r="D141">
            <v>907.75</v>
          </cell>
          <cell r="E141">
            <v>25.975189783763426</v>
          </cell>
        </row>
        <row r="142">
          <cell r="D142">
            <v>788.99</v>
          </cell>
          <cell r="E142">
            <v>15.465059363763316</v>
          </cell>
        </row>
        <row r="143">
          <cell r="D143">
            <v>710.41</v>
          </cell>
          <cell r="E143">
            <v>21.977637013763683</v>
          </cell>
        </row>
        <row r="144">
          <cell r="D144">
            <v>671.89</v>
          </cell>
          <cell r="E144">
            <v>18.305275843763297</v>
          </cell>
        </row>
        <row r="145">
          <cell r="D145">
            <v>651.37</v>
          </cell>
          <cell r="E145">
            <v>17.058058443763571</v>
          </cell>
        </row>
        <row r="146">
          <cell r="D146">
            <v>647.14</v>
          </cell>
          <cell r="E146">
            <v>15.982913233763156</v>
          </cell>
        </row>
        <row r="147">
          <cell r="D147">
            <v>678.88</v>
          </cell>
          <cell r="E147">
            <v>15.217651833763284</v>
          </cell>
        </row>
        <row r="148">
          <cell r="D148">
            <v>768.63</v>
          </cell>
          <cell r="E148">
            <v>13.99788265376344</v>
          </cell>
        </row>
        <row r="149">
          <cell r="D149">
            <v>871.79</v>
          </cell>
          <cell r="E149">
            <v>11.926178663763721</v>
          </cell>
        </row>
        <row r="150">
          <cell r="D150">
            <v>956.18</v>
          </cell>
          <cell r="E150">
            <v>13.095997313763405</v>
          </cell>
        </row>
        <row r="151">
          <cell r="D151">
            <v>985.99</v>
          </cell>
          <cell r="E151">
            <v>15.712789273763292</v>
          </cell>
        </row>
        <row r="152">
          <cell r="D152">
            <v>989.56</v>
          </cell>
          <cell r="E152">
            <v>16.026890953763541</v>
          </cell>
        </row>
        <row r="153">
          <cell r="D153">
            <v>1042.69</v>
          </cell>
          <cell r="E153">
            <v>15.219320863763642</v>
          </cell>
        </row>
        <row r="154">
          <cell r="D154">
            <v>1063</v>
          </cell>
          <cell r="E154">
            <v>15.782217533763855</v>
          </cell>
        </row>
        <row r="155">
          <cell r="D155">
            <v>1115.08</v>
          </cell>
          <cell r="E155">
            <v>14.15926488376374</v>
          </cell>
        </row>
        <row r="156">
          <cell r="D156">
            <v>1103.54</v>
          </cell>
          <cell r="E156">
            <v>13.866642853763665</v>
          </cell>
        </row>
        <row r="157">
          <cell r="D157">
            <v>1091.54</v>
          </cell>
          <cell r="E157">
            <v>14.14061963376389</v>
          </cell>
        </row>
        <row r="158">
          <cell r="D158">
            <v>1097.3900000000001</v>
          </cell>
          <cell r="E158">
            <v>17.301527543763427</v>
          </cell>
        </row>
        <row r="159">
          <cell r="D159">
            <v>1154.6199999999999</v>
          </cell>
          <cell r="E159">
            <v>24.142171723763795</v>
          </cell>
        </row>
        <row r="160">
          <cell r="D160">
            <v>1211.3599999999999</v>
          </cell>
          <cell r="E160">
            <v>22.616053493763729</v>
          </cell>
        </row>
        <row r="161">
          <cell r="D161">
            <v>1230.05</v>
          </cell>
          <cell r="E161">
            <v>27.319690413763055</v>
          </cell>
        </row>
        <row r="162">
          <cell r="D162">
            <v>1287.94</v>
          </cell>
          <cell r="E162">
            <v>30.232417843763642</v>
          </cell>
        </row>
        <row r="163">
          <cell r="D163">
            <v>1235.57</v>
          </cell>
          <cell r="E163">
            <v>26.282780823763005</v>
          </cell>
        </row>
        <row r="164">
          <cell r="D164">
            <v>1091.95</v>
          </cell>
          <cell r="E164">
            <v>23.303774743763938</v>
          </cell>
        </row>
        <row r="165">
          <cell r="D165">
            <v>962.48</v>
          </cell>
          <cell r="E165">
            <v>25.177592553762906</v>
          </cell>
        </row>
        <row r="166">
          <cell r="D166">
            <v>817.7</v>
          </cell>
          <cell r="E166">
            <v>12.724215603763469</v>
          </cell>
        </row>
        <row r="167">
          <cell r="D167">
            <v>741.22</v>
          </cell>
          <cell r="E167">
            <v>12.199710633763175</v>
          </cell>
        </row>
        <row r="168">
          <cell r="D168">
            <v>695.66</v>
          </cell>
          <cell r="E168">
            <v>11.303361323763511</v>
          </cell>
        </row>
        <row r="169">
          <cell r="D169">
            <v>675.85</v>
          </cell>
          <cell r="E169">
            <v>12.278186733763164</v>
          </cell>
        </row>
        <row r="170">
          <cell r="D170">
            <v>672.05</v>
          </cell>
          <cell r="E170">
            <v>12.226612343762895</v>
          </cell>
        </row>
        <row r="171">
          <cell r="D171">
            <v>701.04</v>
          </cell>
          <cell r="E171">
            <v>14.301569163762906</v>
          </cell>
        </row>
        <row r="172">
          <cell r="D172">
            <v>779.6</v>
          </cell>
          <cell r="E172">
            <v>15.932508713763355</v>
          </cell>
        </row>
        <row r="173">
          <cell r="D173">
            <v>859.57</v>
          </cell>
          <cell r="E173">
            <v>19.480833783763273</v>
          </cell>
        </row>
        <row r="174">
          <cell r="D174">
            <v>944.51</v>
          </cell>
          <cell r="E174">
            <v>27.478960383763024</v>
          </cell>
        </row>
        <row r="175">
          <cell r="D175">
            <v>975.61</v>
          </cell>
          <cell r="E175">
            <v>33.96722795376354</v>
          </cell>
        </row>
        <row r="176">
          <cell r="D176">
            <v>998.51</v>
          </cell>
          <cell r="E176">
            <v>29.500401793763558</v>
          </cell>
        </row>
        <row r="177">
          <cell r="D177">
            <v>1043.33</v>
          </cell>
          <cell r="E177">
            <v>24.60411515376336</v>
          </cell>
        </row>
        <row r="178">
          <cell r="D178">
            <v>1094.55</v>
          </cell>
          <cell r="E178">
            <v>20.887066303763504</v>
          </cell>
        </row>
        <row r="179">
          <cell r="D179">
            <v>1129.7</v>
          </cell>
          <cell r="E179">
            <v>17.070559023762826</v>
          </cell>
        </row>
        <row r="180">
          <cell r="D180">
            <v>1121.1400000000001</v>
          </cell>
          <cell r="E180">
            <v>15.636427313762852</v>
          </cell>
        </row>
        <row r="181">
          <cell r="D181">
            <v>1107.8</v>
          </cell>
          <cell r="E181">
            <v>14.586513583763121</v>
          </cell>
        </row>
        <row r="182">
          <cell r="D182">
            <v>1116.93</v>
          </cell>
          <cell r="E182">
            <v>14.670481273763016</v>
          </cell>
        </row>
        <row r="183">
          <cell r="D183">
            <v>1190.3599999999999</v>
          </cell>
          <cell r="E183">
            <v>21.020040763763518</v>
          </cell>
        </row>
        <row r="184">
          <cell r="D184">
            <v>1248.82</v>
          </cell>
          <cell r="E184">
            <v>23.535503603763118</v>
          </cell>
        </row>
        <row r="185">
          <cell r="D185">
            <v>1258.46</v>
          </cell>
          <cell r="E185">
            <v>23.849219433764119</v>
          </cell>
        </row>
        <row r="186">
          <cell r="D186">
            <v>1268.3599999999999</v>
          </cell>
          <cell r="E186">
            <v>23.625567893763673</v>
          </cell>
        </row>
        <row r="187">
          <cell r="D187">
            <v>1244.8499999999999</v>
          </cell>
          <cell r="E187">
            <v>21.334459463762869</v>
          </cell>
        </row>
        <row r="188">
          <cell r="D188">
            <v>1141.43</v>
          </cell>
          <cell r="E188">
            <v>21.439719103763082</v>
          </cell>
        </row>
        <row r="189">
          <cell r="D189">
            <v>977.26</v>
          </cell>
          <cell r="E189">
            <v>20.953692253763279</v>
          </cell>
        </row>
        <row r="190">
          <cell r="D190">
            <v>833.91</v>
          </cell>
          <cell r="E190">
            <v>13.635474103763272</v>
          </cell>
        </row>
        <row r="191">
          <cell r="D191">
            <v>766.64</v>
          </cell>
          <cell r="E191">
            <v>12.521591873763327</v>
          </cell>
        </row>
        <row r="192">
          <cell r="D192">
            <v>713.88</v>
          </cell>
          <cell r="E192">
            <v>12.06483651376368</v>
          </cell>
        </row>
        <row r="193">
          <cell r="D193">
            <v>689.9</v>
          </cell>
          <cell r="E193">
            <v>11.461272973763698</v>
          </cell>
        </row>
        <row r="194">
          <cell r="D194">
            <v>688.07</v>
          </cell>
          <cell r="E194">
            <v>11.812831643763161</v>
          </cell>
        </row>
        <row r="195">
          <cell r="D195">
            <v>694.71</v>
          </cell>
          <cell r="E195">
            <v>12.632035683763434</v>
          </cell>
        </row>
        <row r="196">
          <cell r="D196">
            <v>756.3</v>
          </cell>
          <cell r="E196">
            <v>13.957387613763444</v>
          </cell>
        </row>
        <row r="197">
          <cell r="D197">
            <v>799.44</v>
          </cell>
          <cell r="E197">
            <v>15.519654713763771</v>
          </cell>
        </row>
        <row r="198">
          <cell r="D198">
            <v>868.3</v>
          </cell>
          <cell r="E198">
            <v>17.537370633763658</v>
          </cell>
        </row>
        <row r="199">
          <cell r="D199">
            <v>890.86</v>
          </cell>
          <cell r="E199">
            <v>21.594561163763728</v>
          </cell>
        </row>
        <row r="200">
          <cell r="D200">
            <v>950.52</v>
          </cell>
          <cell r="E200">
            <v>25.46008059376345</v>
          </cell>
        </row>
        <row r="201">
          <cell r="D201">
            <v>1002.75</v>
          </cell>
          <cell r="E201">
            <v>24.862175453763712</v>
          </cell>
        </row>
        <row r="202">
          <cell r="D202">
            <v>1019.72</v>
          </cell>
          <cell r="E202">
            <v>23.068657103763371</v>
          </cell>
        </row>
        <row r="203">
          <cell r="D203">
            <v>1032.9100000000001</v>
          </cell>
          <cell r="E203">
            <v>22.22947675376372</v>
          </cell>
        </row>
        <row r="204">
          <cell r="D204">
            <v>1013.73</v>
          </cell>
          <cell r="E204">
            <v>17.902330203763768</v>
          </cell>
        </row>
        <row r="205">
          <cell r="D205">
            <v>1045.3800000000001</v>
          </cell>
          <cell r="E205">
            <v>16.284077313763646</v>
          </cell>
        </row>
        <row r="206">
          <cell r="D206">
            <v>1085.45</v>
          </cell>
          <cell r="E206">
            <v>14.977464453763446</v>
          </cell>
        </row>
        <row r="207">
          <cell r="D207">
            <v>1096.6400000000001</v>
          </cell>
          <cell r="E207">
            <v>16.880754243763477</v>
          </cell>
        </row>
        <row r="208">
          <cell r="D208">
            <v>1255.29</v>
          </cell>
          <cell r="E208">
            <v>19.704510123763157</v>
          </cell>
        </row>
        <row r="209">
          <cell r="D209">
            <v>1282.8399999999999</v>
          </cell>
          <cell r="E209">
            <v>16.825492823762943</v>
          </cell>
        </row>
        <row r="210">
          <cell r="D210">
            <v>1307.6099999999999</v>
          </cell>
          <cell r="E210">
            <v>14.927618093764067</v>
          </cell>
        </row>
        <row r="211">
          <cell r="D211">
            <v>1291.17</v>
          </cell>
          <cell r="E211">
            <v>14.18360530376367</v>
          </cell>
        </row>
        <row r="212">
          <cell r="D212">
            <v>1125.1300000000001</v>
          </cell>
          <cell r="E212">
            <v>17.0635330437633</v>
          </cell>
        </row>
        <row r="213">
          <cell r="D213">
            <v>965.83</v>
          </cell>
          <cell r="E213">
            <v>15.868164593763822</v>
          </cell>
        </row>
        <row r="217">
          <cell r="B217" t="str">
            <v>08/11/2025</v>
          </cell>
          <cell r="C217" t="str">
            <v>08/12/2025</v>
          </cell>
          <cell r="D217" t="str">
            <v>13/08/2025</v>
          </cell>
          <cell r="E217" t="str">
            <v>14/08/2025</v>
          </cell>
          <cell r="F217" t="str">
            <v>15/08/20252</v>
          </cell>
          <cell r="G217" t="str">
            <v>16/08/2025</v>
          </cell>
          <cell r="H217" t="str">
            <v>17/08/20252</v>
          </cell>
        </row>
        <row r="218">
          <cell r="B218">
            <v>15</v>
          </cell>
          <cell r="C218">
            <v>11</v>
          </cell>
          <cell r="D218">
            <v>14</v>
          </cell>
          <cell r="E218">
            <v>13</v>
          </cell>
          <cell r="F218">
            <v>12</v>
          </cell>
          <cell r="G218">
            <v>11</v>
          </cell>
          <cell r="H218">
            <v>11</v>
          </cell>
        </row>
        <row r="219">
          <cell r="B219">
            <v>30</v>
          </cell>
          <cell r="C219">
            <v>27</v>
          </cell>
          <cell r="D219">
            <v>25</v>
          </cell>
          <cell r="E219">
            <v>26</v>
          </cell>
          <cell r="F219">
            <v>30</v>
          </cell>
          <cell r="G219">
            <v>34</v>
          </cell>
          <cell r="H219">
            <v>25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03/02/2025</v>
          </cell>
          <cell r="C10" t="str">
            <v>04/02/2025</v>
          </cell>
          <cell r="D10" t="str">
            <v>05/02/2025</v>
          </cell>
          <cell r="E10" t="str">
            <v>06/02/2025</v>
          </cell>
          <cell r="F10" t="str">
            <v>07/02/2025</v>
          </cell>
          <cell r="G10" t="str">
            <v>08/02/2025</v>
          </cell>
          <cell r="H10" t="str">
            <v>09/02/2025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752.35393081000041</v>
          </cell>
          <cell r="E160">
            <v>75.116112699999974</v>
          </cell>
          <cell r="F160">
            <v>677.23781811000049</v>
          </cell>
        </row>
        <row r="161">
          <cell r="D161">
            <v>645.24738005000006</v>
          </cell>
          <cell r="E161">
            <v>46.950736669999969</v>
          </cell>
          <cell r="F161">
            <v>598.29664338000009</v>
          </cell>
        </row>
        <row r="162">
          <cell r="D162">
            <v>577.22165673999996</v>
          </cell>
          <cell r="E162">
            <v>20.265394659999913</v>
          </cell>
          <cell r="F162">
            <v>556.95626207999999</v>
          </cell>
        </row>
        <row r="163">
          <cell r="D163">
            <v>564.41420547999996</v>
          </cell>
          <cell r="E163">
            <v>22.16284853999997</v>
          </cell>
          <cell r="F163">
            <v>542.25135694000005</v>
          </cell>
        </row>
        <row r="164">
          <cell r="D164">
            <v>572.74223826000002</v>
          </cell>
          <cell r="E164">
            <v>21.841181240000026</v>
          </cell>
          <cell r="F164">
            <v>550.90105702000005</v>
          </cell>
        </row>
        <row r="165">
          <cell r="D165">
            <v>635.00635790000047</v>
          </cell>
          <cell r="E165">
            <v>17.264533959999994</v>
          </cell>
          <cell r="F165">
            <v>617.74182394000047</v>
          </cell>
        </row>
        <row r="166">
          <cell r="D166">
            <v>876.2675310700007</v>
          </cell>
          <cell r="E166">
            <v>104.20053703000002</v>
          </cell>
          <cell r="F166">
            <v>772.06699404000074</v>
          </cell>
        </row>
        <row r="167">
          <cell r="D167">
            <v>1126.86048321</v>
          </cell>
          <cell r="E167">
            <v>125.1536834800001</v>
          </cell>
          <cell r="F167">
            <v>1001.7067997299998</v>
          </cell>
        </row>
        <row r="168">
          <cell r="D168">
            <v>1311.6583675000004</v>
          </cell>
          <cell r="E168">
            <v>164.55014393000022</v>
          </cell>
          <cell r="F168">
            <v>1147.1082235700001</v>
          </cell>
        </row>
        <row r="169">
          <cell r="D169">
            <v>1332.55285439</v>
          </cell>
          <cell r="E169">
            <v>183.30955605999998</v>
          </cell>
          <cell r="F169">
            <v>1149.24329833</v>
          </cell>
        </row>
        <row r="170">
          <cell r="D170">
            <v>1175.8320049399999</v>
          </cell>
          <cell r="E170">
            <v>94.775951930000019</v>
          </cell>
          <cell r="F170">
            <v>1081.0560530099999</v>
          </cell>
        </row>
        <row r="171">
          <cell r="D171">
            <v>1132.3244801499998</v>
          </cell>
          <cell r="E171">
            <v>103.72213191000003</v>
          </cell>
          <cell r="F171">
            <v>1028.6023482399996</v>
          </cell>
        </row>
        <row r="172">
          <cell r="D172">
            <v>1114.3022235799999</v>
          </cell>
          <cell r="E172">
            <v>108.00062693000007</v>
          </cell>
          <cell r="F172">
            <v>1006.3015966499999</v>
          </cell>
        </row>
        <row r="173">
          <cell r="D173">
            <v>1107.7090426900002</v>
          </cell>
          <cell r="E173">
            <v>88.460246299999994</v>
          </cell>
          <cell r="F173">
            <v>1019.2487963900002</v>
          </cell>
        </row>
        <row r="174">
          <cell r="D174">
            <v>1097.11935128</v>
          </cell>
          <cell r="E174">
            <v>59.989518690000011</v>
          </cell>
          <cell r="F174">
            <v>1037.12983259</v>
          </cell>
        </row>
        <row r="175">
          <cell r="D175">
            <v>1197.5266731599997</v>
          </cell>
          <cell r="E175">
            <v>131.45651966000003</v>
          </cell>
          <cell r="F175">
            <v>1066.0701534999998</v>
          </cell>
        </row>
        <row r="176">
          <cell r="D176">
            <v>1286.8402350100007</v>
          </cell>
          <cell r="E176">
            <v>139.22942798999998</v>
          </cell>
          <cell r="F176">
            <v>1147.6108070200007</v>
          </cell>
        </row>
        <row r="177">
          <cell r="D177">
            <v>1485.4907113299996</v>
          </cell>
          <cell r="E177">
            <v>169.90323941000003</v>
          </cell>
          <cell r="F177">
            <v>1315.5874719199996</v>
          </cell>
        </row>
        <row r="178">
          <cell r="D178">
            <v>1538.8516426900001</v>
          </cell>
          <cell r="E178">
            <v>149.55529048999989</v>
          </cell>
          <cell r="F178">
            <v>1389.2963522000002</v>
          </cell>
        </row>
        <row r="179">
          <cell r="D179">
            <v>1527.9849502799993</v>
          </cell>
          <cell r="E179">
            <v>144.62585336000006</v>
          </cell>
          <cell r="F179">
            <v>1383.3590969199993</v>
          </cell>
        </row>
        <row r="180">
          <cell r="D180">
            <v>1508.5849948099999</v>
          </cell>
          <cell r="E180">
            <v>174.98390571999994</v>
          </cell>
          <cell r="F180">
            <v>1333.60108909</v>
          </cell>
        </row>
        <row r="181">
          <cell r="D181">
            <v>1352.0033493799999</v>
          </cell>
          <cell r="E181">
            <v>125.77597983000004</v>
          </cell>
          <cell r="F181">
            <v>1226.2273695499998</v>
          </cell>
        </row>
        <row r="182">
          <cell r="D182">
            <v>1122.4196957499998</v>
          </cell>
          <cell r="E182">
            <v>69.674517300000048</v>
          </cell>
          <cell r="F182">
            <v>1052.7451784499999</v>
          </cell>
        </row>
        <row r="183">
          <cell r="D183">
            <v>934.12931360999971</v>
          </cell>
          <cell r="E183">
            <v>80.784569369999986</v>
          </cell>
          <cell r="F183">
            <v>853.34474423999973</v>
          </cell>
        </row>
        <row r="448">
          <cell r="E448">
            <v>844.24</v>
          </cell>
        </row>
        <row r="449">
          <cell r="E449">
            <v>741.57</v>
          </cell>
        </row>
        <row r="450">
          <cell r="E450">
            <v>670.37</v>
          </cell>
        </row>
        <row r="451">
          <cell r="E451">
            <v>651.38</v>
          </cell>
        </row>
        <row r="452">
          <cell r="E452">
            <v>656.59</v>
          </cell>
        </row>
        <row r="453">
          <cell r="E453">
            <v>680.46</v>
          </cell>
        </row>
        <row r="454">
          <cell r="E454">
            <v>789.26</v>
          </cell>
        </row>
        <row r="455">
          <cell r="E455">
            <v>955.3</v>
          </cell>
        </row>
        <row r="456">
          <cell r="E456">
            <v>1164.4000000000001</v>
          </cell>
        </row>
        <row r="457">
          <cell r="E457">
            <v>1221.7</v>
          </cell>
        </row>
        <row r="458">
          <cell r="E458">
            <v>1133.1600000000001</v>
          </cell>
        </row>
        <row r="459">
          <cell r="E459">
            <v>1101.8</v>
          </cell>
        </row>
        <row r="460">
          <cell r="E460">
            <v>1109.6500000000001</v>
          </cell>
        </row>
        <row r="461">
          <cell r="E461">
            <v>1104.57</v>
          </cell>
        </row>
        <row r="462">
          <cell r="E462">
            <v>1124.03</v>
          </cell>
        </row>
        <row r="463">
          <cell r="E463">
            <v>1207.54</v>
          </cell>
        </row>
        <row r="464">
          <cell r="E464">
            <v>1264.74</v>
          </cell>
        </row>
        <row r="465">
          <cell r="E465">
            <v>1506.85</v>
          </cell>
        </row>
        <row r="466">
          <cell r="E466">
            <v>1513.59</v>
          </cell>
        </row>
        <row r="467">
          <cell r="E467">
            <v>1522.43</v>
          </cell>
        </row>
        <row r="468">
          <cell r="E468">
            <v>1506.44</v>
          </cell>
        </row>
        <row r="469">
          <cell r="E469">
            <v>1353.46</v>
          </cell>
        </row>
        <row r="470">
          <cell r="E470">
            <v>1157.5899999999999</v>
          </cell>
        </row>
        <row r="471">
          <cell r="E471">
            <v>932.18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669.86</v>
          </cell>
          <cell r="E612">
            <v>28.505875663978372</v>
          </cell>
        </row>
        <row r="613">
          <cell r="D613">
            <v>576.12</v>
          </cell>
          <cell r="E613">
            <v>23.695508673978452</v>
          </cell>
        </row>
        <row r="614">
          <cell r="D614">
            <v>530.32000000000005</v>
          </cell>
          <cell r="E614">
            <v>21.87791545397863</v>
          </cell>
        </row>
        <row r="615">
          <cell r="D615">
            <v>514.78</v>
          </cell>
          <cell r="E615">
            <v>23.023802913978443</v>
          </cell>
        </row>
        <row r="616">
          <cell r="D616">
            <v>523.62</v>
          </cell>
          <cell r="E616">
            <v>23.518884883978671</v>
          </cell>
        </row>
        <row r="617">
          <cell r="D617">
            <v>585.62</v>
          </cell>
          <cell r="E617">
            <v>22.312216373978458</v>
          </cell>
        </row>
        <row r="618">
          <cell r="D618">
            <v>760.96</v>
          </cell>
          <cell r="E618">
            <v>23.656042643978481</v>
          </cell>
        </row>
        <row r="619">
          <cell r="D619">
            <v>1011.3</v>
          </cell>
          <cell r="E619">
            <v>27.225991713978829</v>
          </cell>
        </row>
        <row r="620">
          <cell r="D620">
            <v>1108.7</v>
          </cell>
          <cell r="E620">
            <v>29.744553523978993</v>
          </cell>
        </row>
        <row r="621">
          <cell r="D621">
            <v>1107.72</v>
          </cell>
          <cell r="E621">
            <v>29.904303103978918</v>
          </cell>
        </row>
        <row r="622">
          <cell r="D622">
            <v>1144.3599999999999</v>
          </cell>
          <cell r="E622">
            <v>31.272687753978971</v>
          </cell>
        </row>
        <row r="623">
          <cell r="D623">
            <v>1126.01</v>
          </cell>
          <cell r="E623">
            <v>33.714774713978613</v>
          </cell>
        </row>
        <row r="624">
          <cell r="D624">
            <v>1120.4000000000001</v>
          </cell>
          <cell r="E624">
            <v>30.312953193978728</v>
          </cell>
        </row>
        <row r="625">
          <cell r="D625">
            <v>1066.48</v>
          </cell>
          <cell r="E625">
            <v>28.735029583977848</v>
          </cell>
        </row>
        <row r="626">
          <cell r="D626">
            <v>1090.19</v>
          </cell>
          <cell r="E626">
            <v>28.711896723978271</v>
          </cell>
        </row>
        <row r="627">
          <cell r="D627">
            <v>1102.9100000000001</v>
          </cell>
          <cell r="E627">
            <v>26.483958263979275</v>
          </cell>
        </row>
        <row r="628">
          <cell r="D628">
            <v>1149.44</v>
          </cell>
          <cell r="E628">
            <v>25.233503143978396</v>
          </cell>
        </row>
        <row r="629">
          <cell r="D629">
            <v>1262.3699999999999</v>
          </cell>
          <cell r="E629">
            <v>28.24511619397822</v>
          </cell>
        </row>
        <row r="630">
          <cell r="D630">
            <v>1270.5</v>
          </cell>
          <cell r="E630">
            <v>28.076630573977809</v>
          </cell>
        </row>
        <row r="631">
          <cell r="D631">
            <v>1255.8</v>
          </cell>
          <cell r="E631">
            <v>30.986248813978591</v>
          </cell>
        </row>
        <row r="632">
          <cell r="D632">
            <v>1216.6199999999999</v>
          </cell>
          <cell r="E632">
            <v>29.547008663978659</v>
          </cell>
        </row>
        <row r="633">
          <cell r="D633">
            <v>1119.0899999999999</v>
          </cell>
          <cell r="E633">
            <v>28.967386643978216</v>
          </cell>
        </row>
        <row r="634">
          <cell r="D634">
            <v>959.86</v>
          </cell>
          <cell r="E634">
            <v>26.608852623978919</v>
          </cell>
        </row>
        <row r="635">
          <cell r="D635">
            <v>781.24</v>
          </cell>
          <cell r="E635">
            <v>23.259136833978573</v>
          </cell>
        </row>
        <row r="636">
          <cell r="D636">
            <v>739.61</v>
          </cell>
          <cell r="E636">
            <v>18.633570813978281</v>
          </cell>
        </row>
        <row r="637">
          <cell r="D637">
            <v>643.49</v>
          </cell>
          <cell r="E637">
            <v>18.794397353978297</v>
          </cell>
        </row>
        <row r="638">
          <cell r="D638">
            <v>577.13</v>
          </cell>
          <cell r="E638">
            <v>18.315877533978096</v>
          </cell>
        </row>
        <row r="639">
          <cell r="D639">
            <v>568.24</v>
          </cell>
          <cell r="E639">
            <v>18.352252863978492</v>
          </cell>
        </row>
        <row r="640">
          <cell r="D640">
            <v>567.14</v>
          </cell>
          <cell r="E640">
            <v>20.799701253978583</v>
          </cell>
        </row>
        <row r="641">
          <cell r="D641">
            <v>594.29999999999995</v>
          </cell>
          <cell r="E641">
            <v>19.874232583978142</v>
          </cell>
        </row>
        <row r="642">
          <cell r="D642">
            <v>675.94</v>
          </cell>
          <cell r="E642">
            <v>21.20816813397812</v>
          </cell>
        </row>
        <row r="643">
          <cell r="D643">
            <v>831.86</v>
          </cell>
          <cell r="E643">
            <v>27.231240633978814</v>
          </cell>
        </row>
        <row r="644">
          <cell r="D644">
            <v>994.19</v>
          </cell>
          <cell r="E644">
            <v>30.338731303978875</v>
          </cell>
        </row>
        <row r="645">
          <cell r="D645">
            <v>1057.54</v>
          </cell>
          <cell r="E645">
            <v>34.422097683978564</v>
          </cell>
        </row>
        <row r="646">
          <cell r="D646">
            <v>1043.8499999999999</v>
          </cell>
          <cell r="E646">
            <v>35.356970403978949</v>
          </cell>
        </row>
        <row r="647">
          <cell r="D647">
            <v>1090.94</v>
          </cell>
          <cell r="E647">
            <v>35.152359553978386</v>
          </cell>
        </row>
        <row r="648">
          <cell r="D648">
            <v>1094.83</v>
          </cell>
          <cell r="E648">
            <v>40.117425953978227</v>
          </cell>
        </row>
        <row r="649">
          <cell r="D649">
            <v>1143.03</v>
          </cell>
          <cell r="E649">
            <v>34.723421123978596</v>
          </cell>
        </row>
        <row r="650">
          <cell r="D650">
            <v>1130.3699999999999</v>
          </cell>
          <cell r="E650">
            <v>35.205632973978936</v>
          </cell>
        </row>
        <row r="651">
          <cell r="D651">
            <v>1159.29</v>
          </cell>
          <cell r="E651">
            <v>31.808605103978834</v>
          </cell>
        </row>
        <row r="652">
          <cell r="D652">
            <v>1249.07</v>
          </cell>
          <cell r="E652">
            <v>36.155714753978145</v>
          </cell>
        </row>
        <row r="653">
          <cell r="D653">
            <v>1342.27</v>
          </cell>
          <cell r="E653">
            <v>39.594880993979132</v>
          </cell>
        </row>
        <row r="654">
          <cell r="D654">
            <v>1347.67</v>
          </cell>
          <cell r="E654">
            <v>36.503135743978419</v>
          </cell>
        </row>
        <row r="655">
          <cell r="D655">
            <v>1321.03</v>
          </cell>
          <cell r="E655">
            <v>34.96994029397797</v>
          </cell>
        </row>
        <row r="656">
          <cell r="D656">
            <v>1285.6099999999999</v>
          </cell>
          <cell r="E656">
            <v>35.21656941397805</v>
          </cell>
        </row>
        <row r="657">
          <cell r="D657">
            <v>1159.7</v>
          </cell>
          <cell r="E657">
            <v>35.868948653978578</v>
          </cell>
        </row>
        <row r="658">
          <cell r="D658">
            <v>996.83</v>
          </cell>
          <cell r="E658">
            <v>30.475532273978615</v>
          </cell>
        </row>
        <row r="659">
          <cell r="D659">
            <v>802.12</v>
          </cell>
          <cell r="E659">
            <v>28.964581283978077</v>
          </cell>
        </row>
        <row r="660">
          <cell r="D660">
            <v>668.89</v>
          </cell>
          <cell r="E660">
            <v>20.934553643978347</v>
          </cell>
        </row>
        <row r="661">
          <cell r="D661">
            <v>593.46</v>
          </cell>
          <cell r="E661">
            <v>23.786255673978872</v>
          </cell>
        </row>
        <row r="662">
          <cell r="D662">
            <v>549.89</v>
          </cell>
          <cell r="E662">
            <v>21.341779693978197</v>
          </cell>
        </row>
        <row r="663">
          <cell r="D663">
            <v>528.89</v>
          </cell>
          <cell r="E663">
            <v>22.370917113978635</v>
          </cell>
        </row>
        <row r="664">
          <cell r="D664">
            <v>543.17999999999995</v>
          </cell>
          <cell r="E664">
            <v>22.196142153978826</v>
          </cell>
        </row>
        <row r="665">
          <cell r="D665">
            <v>604.24</v>
          </cell>
          <cell r="E665">
            <v>20.938865533978515</v>
          </cell>
        </row>
        <row r="666">
          <cell r="D666">
            <v>730.16</v>
          </cell>
          <cell r="E666">
            <v>23.610390863978864</v>
          </cell>
        </row>
        <row r="667">
          <cell r="D667">
            <v>932.99</v>
          </cell>
          <cell r="E667">
            <v>27.2296714039785</v>
          </cell>
        </row>
        <row r="668">
          <cell r="D668">
            <v>1074.6500000000001</v>
          </cell>
          <cell r="E668">
            <v>19.844361853978398</v>
          </cell>
        </row>
        <row r="669">
          <cell r="D669">
            <v>1056.8699999999999</v>
          </cell>
          <cell r="E669">
            <v>22.983830883978271</v>
          </cell>
        </row>
        <row r="670">
          <cell r="D670">
            <v>999.16</v>
          </cell>
          <cell r="E670">
            <v>26.97151218397812</v>
          </cell>
        </row>
        <row r="671">
          <cell r="D671">
            <v>957.19</v>
          </cell>
          <cell r="E671">
            <v>22.886079163978593</v>
          </cell>
        </row>
        <row r="672">
          <cell r="D672">
            <v>940.9</v>
          </cell>
          <cell r="E672">
            <v>22.590322503978541</v>
          </cell>
        </row>
        <row r="673">
          <cell r="D673">
            <v>1007.26</v>
          </cell>
          <cell r="E673">
            <v>23.729493103978484</v>
          </cell>
        </row>
        <row r="674">
          <cell r="D674">
            <v>1018.27</v>
          </cell>
          <cell r="E674">
            <v>21.183687783979167</v>
          </cell>
        </row>
        <row r="675">
          <cell r="D675">
            <v>1039.44</v>
          </cell>
          <cell r="E675">
            <v>15.025737203977997</v>
          </cell>
        </row>
        <row r="676">
          <cell r="D676">
            <v>1137.26</v>
          </cell>
          <cell r="E676">
            <v>16.44964581397835</v>
          </cell>
        </row>
        <row r="677">
          <cell r="D677">
            <v>1261.22</v>
          </cell>
          <cell r="E677">
            <v>22.040219863976972</v>
          </cell>
        </row>
        <row r="678">
          <cell r="D678">
            <v>1290.76</v>
          </cell>
          <cell r="E678">
            <v>23.476284333979265</v>
          </cell>
        </row>
        <row r="679">
          <cell r="D679">
            <v>1280.01</v>
          </cell>
          <cell r="E679">
            <v>23.192104373978054</v>
          </cell>
        </row>
        <row r="680">
          <cell r="D680">
            <v>1259.03</v>
          </cell>
          <cell r="E680">
            <v>21.436887133977962</v>
          </cell>
        </row>
        <row r="681">
          <cell r="D681">
            <v>1154.02</v>
          </cell>
          <cell r="E681">
            <v>27.662521013977994</v>
          </cell>
        </row>
        <row r="682">
          <cell r="D682">
            <v>1019.14</v>
          </cell>
          <cell r="E682">
            <v>24.54270845397923</v>
          </cell>
        </row>
        <row r="683">
          <cell r="D683">
            <v>878.22</v>
          </cell>
          <cell r="E683">
            <v>21.363100493979118</v>
          </cell>
        </row>
        <row r="684">
          <cell r="D684">
            <v>689.13</v>
          </cell>
          <cell r="E684">
            <v>16.085158253978648</v>
          </cell>
        </row>
        <row r="685">
          <cell r="D685">
            <v>600.26</v>
          </cell>
          <cell r="E685">
            <v>16.111795803978225</v>
          </cell>
        </row>
        <row r="686">
          <cell r="D686">
            <v>539.22</v>
          </cell>
          <cell r="E686">
            <v>17.272264233978376</v>
          </cell>
        </row>
        <row r="687">
          <cell r="D687">
            <v>544.39</v>
          </cell>
          <cell r="E687">
            <v>18.885242143978417</v>
          </cell>
        </row>
        <row r="688">
          <cell r="D688">
            <v>552.52</v>
          </cell>
          <cell r="E688">
            <v>19.3716412939782</v>
          </cell>
        </row>
        <row r="689">
          <cell r="D689">
            <v>589.80999999999995</v>
          </cell>
          <cell r="E689">
            <v>17.147779243978562</v>
          </cell>
        </row>
        <row r="690">
          <cell r="D690">
            <v>742.08</v>
          </cell>
          <cell r="E690">
            <v>12.345530913978564</v>
          </cell>
        </row>
        <row r="691">
          <cell r="D691">
            <v>941.59</v>
          </cell>
          <cell r="E691">
            <v>15.731262263977897</v>
          </cell>
        </row>
        <row r="692">
          <cell r="D692">
            <v>1105.83</v>
          </cell>
          <cell r="E692">
            <v>16.154711123978814</v>
          </cell>
        </row>
        <row r="693">
          <cell r="D693">
            <v>1136.8599999999999</v>
          </cell>
          <cell r="E693">
            <v>22.145771113978753</v>
          </cell>
        </row>
        <row r="694">
          <cell r="D694">
            <v>1091.1600000000001</v>
          </cell>
          <cell r="E694">
            <v>23.450824283978363</v>
          </cell>
        </row>
        <row r="695">
          <cell r="D695">
            <v>995.36</v>
          </cell>
          <cell r="E695">
            <v>27.073331033979002</v>
          </cell>
        </row>
        <row r="696">
          <cell r="D696">
            <v>958.48</v>
          </cell>
          <cell r="E696">
            <v>27.051754523979298</v>
          </cell>
        </row>
        <row r="697">
          <cell r="D697">
            <v>963.21</v>
          </cell>
          <cell r="E697">
            <v>20.743923623978617</v>
          </cell>
        </row>
        <row r="698">
          <cell r="D698">
            <v>1030.2</v>
          </cell>
          <cell r="E698">
            <v>18.529370833977964</v>
          </cell>
        </row>
        <row r="699">
          <cell r="D699">
            <v>1043.93</v>
          </cell>
          <cell r="E699">
            <v>14.061959133977552</v>
          </cell>
        </row>
        <row r="700">
          <cell r="D700">
            <v>1140.5999999999999</v>
          </cell>
          <cell r="E700">
            <v>18.330926983978316</v>
          </cell>
        </row>
        <row r="701">
          <cell r="D701">
            <v>1250.97</v>
          </cell>
          <cell r="E701">
            <v>22.415079253978547</v>
          </cell>
        </row>
        <row r="702">
          <cell r="D702">
            <v>1271.43</v>
          </cell>
          <cell r="E702">
            <v>24.444555913979457</v>
          </cell>
        </row>
        <row r="703">
          <cell r="D703">
            <v>1261.53</v>
          </cell>
          <cell r="E703">
            <v>25.792943123978148</v>
          </cell>
        </row>
        <row r="704">
          <cell r="D704">
            <v>1228.47</v>
          </cell>
          <cell r="E704">
            <v>21.003676283977939</v>
          </cell>
        </row>
        <row r="705">
          <cell r="D705">
            <v>1128.6199999999999</v>
          </cell>
          <cell r="E705">
            <v>22.520187983978531</v>
          </cell>
        </row>
        <row r="706">
          <cell r="D706">
            <v>977.19</v>
          </cell>
          <cell r="E706">
            <v>22.125847243978797</v>
          </cell>
        </row>
        <row r="707">
          <cell r="D707">
            <v>847.45</v>
          </cell>
          <cell r="E707">
            <v>21.021286383978804</v>
          </cell>
        </row>
        <row r="708">
          <cell r="D708">
            <v>701.01</v>
          </cell>
          <cell r="E708">
            <v>15.260065423978972</v>
          </cell>
        </row>
        <row r="709">
          <cell r="D709">
            <v>633.95000000000005</v>
          </cell>
          <cell r="E709">
            <v>12.421877293978241</v>
          </cell>
        </row>
        <row r="710">
          <cell r="D710">
            <v>638.52</v>
          </cell>
          <cell r="E710">
            <v>12.32581612397837</v>
          </cell>
        </row>
        <row r="711">
          <cell r="D711">
            <v>640.54</v>
          </cell>
          <cell r="E711">
            <v>11.916388063978502</v>
          </cell>
        </row>
        <row r="712">
          <cell r="D712">
            <v>640.16</v>
          </cell>
          <cell r="E712">
            <v>11.90003328397836</v>
          </cell>
        </row>
        <row r="713">
          <cell r="D713">
            <v>635.54999999999995</v>
          </cell>
          <cell r="E713">
            <v>12.430855353978359</v>
          </cell>
        </row>
        <row r="714">
          <cell r="D714">
            <v>699</v>
          </cell>
          <cell r="E714">
            <v>14.795948453978554</v>
          </cell>
        </row>
        <row r="715">
          <cell r="D715">
            <v>898.19</v>
          </cell>
          <cell r="E715">
            <v>16.397599973978686</v>
          </cell>
        </row>
        <row r="716">
          <cell r="D716">
            <v>1078.3</v>
          </cell>
          <cell r="E716">
            <v>19.206383113978518</v>
          </cell>
        </row>
        <row r="717">
          <cell r="D717">
            <v>1173.71</v>
          </cell>
          <cell r="E717">
            <v>25.58187210397864</v>
          </cell>
        </row>
        <row r="718">
          <cell r="D718">
            <v>1178.8599999999999</v>
          </cell>
          <cell r="E718">
            <v>23.906941953978503</v>
          </cell>
        </row>
        <row r="719">
          <cell r="D719">
            <v>1169.99</v>
          </cell>
          <cell r="E719">
            <v>23.000599903978582</v>
          </cell>
        </row>
        <row r="720">
          <cell r="D720">
            <v>1148.07</v>
          </cell>
          <cell r="E720">
            <v>25.670842183978948</v>
          </cell>
        </row>
        <row r="721">
          <cell r="D721">
            <v>1168.06</v>
          </cell>
          <cell r="E721">
            <v>21.068411893978691</v>
          </cell>
        </row>
        <row r="722">
          <cell r="D722">
            <v>1137.57</v>
          </cell>
          <cell r="E722">
            <v>18.21471575397868</v>
          </cell>
        </row>
        <row r="723">
          <cell r="D723">
            <v>1157.8699999999999</v>
          </cell>
          <cell r="E723">
            <v>15.846667443977822</v>
          </cell>
        </row>
        <row r="724">
          <cell r="D724">
            <v>1234.67</v>
          </cell>
          <cell r="E724">
            <v>18.63799418397889</v>
          </cell>
        </row>
        <row r="725">
          <cell r="D725">
            <v>1338.32</v>
          </cell>
          <cell r="E725">
            <v>22.753100503978658</v>
          </cell>
        </row>
        <row r="726">
          <cell r="D726">
            <v>1306.98</v>
          </cell>
          <cell r="E726">
            <v>26.264734123978087</v>
          </cell>
        </row>
        <row r="727">
          <cell r="D727">
            <v>1291.77</v>
          </cell>
          <cell r="E727">
            <v>25.64214442397747</v>
          </cell>
        </row>
        <row r="728">
          <cell r="D728">
            <v>1257.68</v>
          </cell>
          <cell r="E728">
            <v>23.408258613978887</v>
          </cell>
        </row>
        <row r="729">
          <cell r="D729">
            <v>1162.83</v>
          </cell>
          <cell r="E729">
            <v>26.613110993978353</v>
          </cell>
        </row>
        <row r="730">
          <cell r="D730">
            <v>1021.99</v>
          </cell>
          <cell r="E730">
            <v>21.682739283978663</v>
          </cell>
        </row>
        <row r="731">
          <cell r="D731">
            <v>852.49</v>
          </cell>
          <cell r="E731">
            <v>17.25827495397823</v>
          </cell>
        </row>
        <row r="732">
          <cell r="D732">
            <v>701.01</v>
          </cell>
          <cell r="E732">
            <v>14.311693643978515</v>
          </cell>
        </row>
        <row r="733">
          <cell r="D733">
            <v>633.95000000000005</v>
          </cell>
          <cell r="E733">
            <v>14.133966373978524</v>
          </cell>
        </row>
        <row r="734">
          <cell r="D734">
            <v>638.52</v>
          </cell>
          <cell r="E734">
            <v>14.066401273978499</v>
          </cell>
        </row>
        <row r="735">
          <cell r="D735">
            <v>640.54</v>
          </cell>
          <cell r="E735">
            <v>14.519657963978489</v>
          </cell>
        </row>
        <row r="736">
          <cell r="D736">
            <v>640.16</v>
          </cell>
          <cell r="E736">
            <v>14.761936533978314</v>
          </cell>
        </row>
        <row r="737">
          <cell r="D737">
            <v>635.54999999999995</v>
          </cell>
          <cell r="E737">
            <v>12.389823853978328</v>
          </cell>
        </row>
        <row r="738">
          <cell r="D738">
            <v>699</v>
          </cell>
          <cell r="E738">
            <v>11.896728623978106</v>
          </cell>
        </row>
        <row r="739">
          <cell r="D739">
            <v>898.19</v>
          </cell>
          <cell r="E739">
            <v>13.628392373979068</v>
          </cell>
        </row>
        <row r="740">
          <cell r="D740">
            <v>1078.3</v>
          </cell>
          <cell r="E740">
            <v>20.882601173978173</v>
          </cell>
        </row>
        <row r="741">
          <cell r="D741">
            <v>1173.71</v>
          </cell>
          <cell r="E741">
            <v>33.052432613978226</v>
          </cell>
        </row>
        <row r="742">
          <cell r="D742">
            <v>1178.8599999999999</v>
          </cell>
          <cell r="E742">
            <v>30.443584573978114</v>
          </cell>
        </row>
        <row r="743">
          <cell r="D743">
            <v>1169.99</v>
          </cell>
          <cell r="E743">
            <v>34.706509803978406</v>
          </cell>
        </row>
        <row r="744">
          <cell r="D744">
            <v>1148.07</v>
          </cell>
          <cell r="E744">
            <v>32.782785283978455</v>
          </cell>
        </row>
        <row r="745">
          <cell r="D745">
            <v>1168.06</v>
          </cell>
          <cell r="E745">
            <v>24.877154963978455</v>
          </cell>
        </row>
        <row r="746">
          <cell r="D746">
            <v>1137.57</v>
          </cell>
          <cell r="E746">
            <v>17.6591765939786</v>
          </cell>
        </row>
        <row r="747">
          <cell r="D747">
            <v>1157.8699999999999</v>
          </cell>
          <cell r="E747">
            <v>14.6933321839781</v>
          </cell>
        </row>
        <row r="748">
          <cell r="D748">
            <v>1234.67</v>
          </cell>
          <cell r="E748">
            <v>16.662315403978482</v>
          </cell>
        </row>
        <row r="749">
          <cell r="D749">
            <v>1338.32</v>
          </cell>
          <cell r="E749">
            <v>22.008805273979306</v>
          </cell>
        </row>
        <row r="750">
          <cell r="D750">
            <v>1306.98</v>
          </cell>
          <cell r="E750">
            <v>23.035333293978738</v>
          </cell>
        </row>
        <row r="751">
          <cell r="D751">
            <v>1291.77</v>
          </cell>
          <cell r="E751">
            <v>23.267490853978416</v>
          </cell>
        </row>
        <row r="752">
          <cell r="D752">
            <v>1257.68</v>
          </cell>
          <cell r="E752">
            <v>20.337043653978753</v>
          </cell>
        </row>
        <row r="753">
          <cell r="D753">
            <v>1162.83</v>
          </cell>
          <cell r="E753">
            <v>23.392821673978233</v>
          </cell>
        </row>
        <row r="754">
          <cell r="D754">
            <v>1021.99</v>
          </cell>
          <cell r="E754">
            <v>20.238884533978307</v>
          </cell>
        </row>
        <row r="755">
          <cell r="D755">
            <v>852.49</v>
          </cell>
          <cell r="E755">
            <v>16.474596943978099</v>
          </cell>
        </row>
        <row r="756">
          <cell r="D756">
            <v>689.13</v>
          </cell>
          <cell r="E756">
            <v>15.576778833978551</v>
          </cell>
        </row>
        <row r="757">
          <cell r="D757">
            <v>600.26</v>
          </cell>
          <cell r="E757">
            <v>12.937360213978423</v>
          </cell>
        </row>
        <row r="758">
          <cell r="D758">
            <v>539.22</v>
          </cell>
          <cell r="E758">
            <v>12.440058953978451</v>
          </cell>
        </row>
        <row r="759">
          <cell r="D759">
            <v>544.39</v>
          </cell>
          <cell r="E759">
            <v>13.340421123978217</v>
          </cell>
        </row>
        <row r="760">
          <cell r="D760">
            <v>552.52</v>
          </cell>
          <cell r="E760">
            <v>12.938606503978463</v>
          </cell>
        </row>
        <row r="761">
          <cell r="D761">
            <v>589.80999999999995</v>
          </cell>
          <cell r="E761">
            <v>11.759899733978273</v>
          </cell>
        </row>
        <row r="762">
          <cell r="D762">
            <v>742.08</v>
          </cell>
          <cell r="E762">
            <v>11.841431133978517</v>
          </cell>
        </row>
        <row r="763">
          <cell r="D763">
            <v>941.59</v>
          </cell>
          <cell r="E763">
            <v>15.891653073978432</v>
          </cell>
        </row>
        <row r="764">
          <cell r="D764">
            <v>1105.83</v>
          </cell>
          <cell r="E764">
            <v>18.736881473978656</v>
          </cell>
        </row>
        <row r="765">
          <cell r="D765">
            <v>1136.8599999999999</v>
          </cell>
          <cell r="E765">
            <v>25.145813683978531</v>
          </cell>
        </row>
        <row r="766">
          <cell r="D766">
            <v>1091.1600000000001</v>
          </cell>
          <cell r="E766">
            <v>30.222643723978081</v>
          </cell>
        </row>
        <row r="767">
          <cell r="D767">
            <v>995.36</v>
          </cell>
          <cell r="E767">
            <v>31.262837403978438</v>
          </cell>
        </row>
        <row r="768">
          <cell r="D768">
            <v>958.48</v>
          </cell>
          <cell r="E768">
            <v>28.669205873977944</v>
          </cell>
        </row>
        <row r="769">
          <cell r="D769">
            <v>963.21</v>
          </cell>
          <cell r="E769">
            <v>26.787179413978947</v>
          </cell>
        </row>
        <row r="770">
          <cell r="D770">
            <v>1030.2</v>
          </cell>
          <cell r="E770">
            <v>23.536358313979463</v>
          </cell>
        </row>
        <row r="771">
          <cell r="D771">
            <v>1043.93</v>
          </cell>
          <cell r="E771">
            <v>18.252644153978736</v>
          </cell>
        </row>
        <row r="772">
          <cell r="D772">
            <v>1140.5999999999999</v>
          </cell>
          <cell r="E772">
            <v>17.206051163977918</v>
          </cell>
        </row>
        <row r="773">
          <cell r="D773">
            <v>1250.97</v>
          </cell>
          <cell r="E773">
            <v>21.617180283978087</v>
          </cell>
        </row>
        <row r="774">
          <cell r="D774">
            <v>1271.43</v>
          </cell>
          <cell r="E774">
            <v>23.482817493978473</v>
          </cell>
        </row>
        <row r="775">
          <cell r="D775">
            <v>1261.53</v>
          </cell>
          <cell r="E775">
            <v>22.452424503978591</v>
          </cell>
        </row>
        <row r="776">
          <cell r="D776">
            <v>1228.47</v>
          </cell>
          <cell r="E776">
            <v>20.722940073977725</v>
          </cell>
        </row>
        <row r="777">
          <cell r="D777">
            <v>1128.6199999999999</v>
          </cell>
          <cell r="E777">
            <v>22.894235163978919</v>
          </cell>
        </row>
        <row r="778">
          <cell r="D778">
            <v>977.19</v>
          </cell>
          <cell r="E778">
            <v>19.447246683978392</v>
          </cell>
        </row>
        <row r="779">
          <cell r="D779">
            <v>847.45</v>
          </cell>
          <cell r="E779">
            <v>16.130616173978524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03/02/2025</v>
          </cell>
          <cell r="C852" t="str">
            <v>04/02/2025</v>
          </cell>
          <cell r="D852" t="str">
            <v>05/02/2025</v>
          </cell>
          <cell r="E852" t="str">
            <v>06/02/2025</v>
          </cell>
          <cell r="F852" t="str">
            <v>07/02/2025</v>
          </cell>
          <cell r="G852" t="str">
            <v>08/02/2025</v>
          </cell>
          <cell r="H852" t="str">
            <v>09/02/2025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kime AL"/>
      <sheetName val="Publikime EN"/>
      <sheetName val="Info "/>
      <sheetName val="D-1"/>
      <sheetName val="W-1"/>
    </sheetNames>
    <sheetDataSet>
      <sheetData sheetId="0" refreshError="1">
        <row r="2">
          <cell r="B2">
            <v>44867</v>
          </cell>
        </row>
        <row r="40">
          <cell r="D40">
            <v>1</v>
          </cell>
          <cell r="E40">
            <v>2</v>
          </cell>
          <cell r="F40">
            <v>3</v>
          </cell>
          <cell r="G40">
            <v>4</v>
          </cell>
        </row>
        <row r="154">
          <cell r="H154">
            <v>1150000</v>
          </cell>
        </row>
        <row r="343">
          <cell r="E343" t="str">
            <v>N/a</v>
          </cell>
        </row>
        <row r="344">
          <cell r="E344" t="str">
            <v>N/a</v>
          </cell>
        </row>
        <row r="345">
          <cell r="E345" t="str">
            <v>N/a</v>
          </cell>
        </row>
        <row r="346">
          <cell r="E346" t="str">
            <v>N/a</v>
          </cell>
        </row>
        <row r="347">
          <cell r="E347" t="str">
            <v>N/a</v>
          </cell>
        </row>
        <row r="348">
          <cell r="E348" t="str">
            <v>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98058136-5BC7-48A5-AEFA-9CC6F55B5D66}" name="Table398" displayName="Table398" ref="C41:G43" headerRowCount="0" totalsRowShown="0" headerRowDxfId="672" dataDxfId="670" headerRowBorderDxfId="671" tableBorderDxfId="669" totalsRowBorderDxfId="668">
  <tableColumns count="5">
    <tableColumn id="1" xr3:uid="{DB6D1144-1659-4C9E-868A-D57D1916D8E4}" name="Java" headerRowDxfId="667" dataDxfId="666"/>
    <tableColumn id="2" xr3:uid="{923FEE91-10BA-445A-B1DE-A4334FC3A4D1}" name="0" headerRowDxfId="665" dataDxfId="664"/>
    <tableColumn id="3" xr3:uid="{C562356D-A86B-4069-BDB8-3AA895923CFA}" name="Java 43" headerRowDxfId="663" dataDxfId="662"/>
    <tableColumn id="4" xr3:uid="{7FDBBE0B-3CA8-41AF-8011-0584349D4EA5}" name="Java 44" headerRowDxfId="661" dataDxfId="660"/>
    <tableColumn id="5" xr3:uid="{93592AC7-3BB3-4151-860E-C550493C1CC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D6BA151A-1B0C-486F-A326-3CC97872E61B}" name="Table14107" displayName="Table14107" ref="C270:E276" totalsRowShown="0" headerRowDxfId="579" dataDxfId="577" headerRowBorderDxfId="578" tableBorderDxfId="576" totalsRowBorderDxfId="575">
  <autoFilter ref="C270:E276" xr:uid="{D6BA151A-1B0C-486F-A326-3CC97872E61B}"/>
  <tableColumns count="3">
    <tableColumn id="1" xr3:uid="{5613CEEE-F0EE-4616-83CC-FC80D1A16A8F}" name="Zona 1" dataDxfId="574"/>
    <tableColumn id="2" xr3:uid="{C9317E52-E948-4A4F-910C-974B4333B486}" name="Zona 2" dataDxfId="573"/>
    <tableColumn id="3" xr3:uid="{2C9C64FF-C43F-4C89-B294-61475A4A31B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3EB12497-68D2-4151-861B-666DEEC1204A}" name="Table1316108" displayName="Table1316108" ref="C290:E296" totalsRowShown="0" headerRowDxfId="571" dataDxfId="569" headerRowBorderDxfId="570" tableBorderDxfId="568" totalsRowBorderDxfId="567">
  <tableColumns count="3">
    <tableColumn id="1" xr3:uid="{BEF21830-E261-45FB-AD2B-A8CBA04B0707}" name="Zona 1" dataDxfId="566"/>
    <tableColumn id="2" xr3:uid="{332D5FDF-BD56-4295-BA11-A7D4394FE78A}" name="Zona 2" dataDxfId="565"/>
    <tableColumn id="3" xr3:uid="{B9022854-1383-483D-A398-F5F3F636C413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F2353086-142F-4D4D-BBD1-1C37E7C1C735}" name="Table1417109" displayName="Table1417109" ref="C300:E306" totalsRowShown="0" headerRowDxfId="563" dataDxfId="561" headerRowBorderDxfId="562" tableBorderDxfId="560" totalsRowBorderDxfId="559">
  <autoFilter ref="C300:E306" xr:uid="{F2353086-142F-4D4D-BBD1-1C37E7C1C735}"/>
  <tableColumns count="3">
    <tableColumn id="1" xr3:uid="{CDC678F8-1401-4D50-87B3-277AD4B4DB7C}" name="Zona 1" dataDxfId="558"/>
    <tableColumn id="2" xr3:uid="{D7BFD8DB-FBA7-45A1-9D74-40B9DC3B459D}" name="Zona 2" dataDxfId="557"/>
    <tableColumn id="3" xr3:uid="{F0BA1D7E-57F5-4231-ABB9-E57ECF953B0F}" name="NTC(MW)" dataDxfId="556">
      <calculatedColumnFormula>E271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4D9D39EB-B960-446D-A1C0-30866755B4EA}" name="Table141718110" displayName="Table141718110" ref="C321:E327" totalsRowShown="0" headerRowDxfId="555" dataDxfId="553" headerRowBorderDxfId="554" tableBorderDxfId="552" totalsRowBorderDxfId="551">
  <autoFilter ref="C321:E327" xr:uid="{4D9D39EB-B960-446D-A1C0-30866755B4EA}"/>
  <tableColumns count="3">
    <tableColumn id="1" xr3:uid="{A7AF8AED-A7D1-43FC-BCD3-E5A7E2C26244}" name="Zona 1" dataDxfId="550"/>
    <tableColumn id="2" xr3:uid="{6E4C406B-A165-4AEE-B933-C255D633FC3B}" name="Zona 2" dataDxfId="549"/>
    <tableColumn id="3" xr3:uid="{BFCBBDA3-0BFC-4CF5-855B-C200A9ABB488}" name="NTC(MW)" dataDxfId="548">
      <calculatedColumnFormula>E332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6718810C-95FE-4477-B0EF-650B9D5D7354}" name="Table14171819111" displayName="Table14171819111" ref="C331:E337" totalsRowShown="0" headerRowDxfId="547" dataDxfId="545" headerRowBorderDxfId="546" tableBorderDxfId="544" totalsRowBorderDxfId="543">
  <autoFilter ref="C331:E337" xr:uid="{6718810C-95FE-4477-B0EF-650B9D5D7354}"/>
  <tableColumns count="3">
    <tableColumn id="1" xr3:uid="{394A67B4-2195-43E0-8ABE-F88FCACAB630}" name="Zona 1" dataDxfId="542"/>
    <tableColumn id="2" xr3:uid="{B8081B0C-E005-469E-8BC4-23EF0DF9ABC0}" name="Zona 2" dataDxfId="541"/>
    <tableColumn id="3" xr3:uid="{82747FEE-48E1-4B7F-A6D7-0E26426A29A4}" name="NTC(MW)" dataDxfId="540">
      <calculatedColumnFormula>E271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D1B1958D-EEF4-472E-84E8-E25F0FDC048E}" name="Table1417181920112" displayName="Table1417181920112" ref="C345:E351" totalsRowShown="0" headerRowDxfId="539" dataDxfId="537" headerRowBorderDxfId="538" tableBorderDxfId="536" totalsRowBorderDxfId="535">
  <autoFilter ref="C345:E351" xr:uid="{D1B1958D-EEF4-472E-84E8-E25F0FDC048E}"/>
  <tableColumns count="3">
    <tableColumn id="1" xr3:uid="{F099CF0D-B201-4735-8157-D056B0F2F731}" name="Zona 1" dataDxfId="534"/>
    <tableColumn id="2" xr3:uid="{7BAD2A38-8B1E-4B46-8822-55B966AC22C2}" name="Zona 2" dataDxfId="533"/>
    <tableColumn id="3" xr3:uid="{5562F459-BAAF-4566-A586-BBDD8948690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24AE8611-64C6-4038-AF42-C39D26F0BB93}" name="Table20113" displayName="Table20113" ref="C402:G442" totalsRowShown="0" headerRowDxfId="531" dataDxfId="529" headerRowBorderDxfId="530" tableBorderDxfId="528" totalsRowBorderDxfId="527">
  <autoFilter ref="C402:G442" xr:uid="{24AE8611-64C6-4038-AF42-C39D26F0BB93}"/>
  <tableColumns count="5">
    <tableColumn id="1" xr3:uid="{B253388C-9A53-4F2E-9B12-157327D69C8C}" name="Centrali" dataDxfId="526"/>
    <tableColumn id="2" xr3:uid="{98B4C47B-C403-4C1D-B0CC-3B13031CED0B}" name="Kapaciteti instaluar MW" dataDxfId="525"/>
    <tableColumn id="3" xr3:uid="{E1BD0A25-5B72-4CF0-9AE3-AAF2E8D9CEA2}" name="Tensioni" dataDxfId="524"/>
    <tableColumn id="5" xr3:uid="{D5120B8B-A90E-4B19-9C32-2D9B05A90D27}" name="Lloji gjenerimit" dataDxfId="523"/>
    <tableColumn id="4" xr3:uid="{C35D4CA7-BB29-4302-8FE3-7623AA03789F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5BE6D472-CBC7-4762-8A01-2036EC6787BE}" name="Table21114" displayName="Table21114" ref="D447:E471" totalsRowShown="0" headerRowDxfId="521" dataDxfId="519" headerRowBorderDxfId="520" tableBorderDxfId="518" totalsRowBorderDxfId="517">
  <autoFilter ref="D447:E471" xr:uid="{5BE6D472-CBC7-4762-8A01-2036EC6787BE}"/>
  <tableColumns count="2">
    <tableColumn id="1" xr3:uid="{CC0B43AC-1D48-48CE-AE45-D49E4C6F2B50}" name="Ora" dataDxfId="516"/>
    <tableColumn id="2" xr3:uid="{6FE449A1-7E70-43FF-A4B4-B17291C6520D}" name="Skedulimi MW" dataDxfId="515">
      <calculatedColumnFormula>'[1]D-1'!E10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F0EAAB16-296E-442A-AE0C-20C19FE54023}" name="Table2024115" displayName="Table2024115" ref="B501:G509" totalsRowShown="0" headerRowDxfId="514" dataDxfId="512" headerRowBorderDxfId="513" tableBorderDxfId="511" totalsRowBorderDxfId="510">
  <autoFilter ref="B501:G509" xr:uid="{F0EAAB16-296E-442A-AE0C-20C19FE54023}"/>
  <tableColumns count="6">
    <tableColumn id="1" xr3:uid="{1B3F670C-5541-45AB-8BC5-C474505B1945}" name="Centrali" dataDxfId="509"/>
    <tableColumn id="6" xr3:uid="{C44693B5-D015-49D0-9A29-02A1B1CEDA45}" name="Njesia" dataDxfId="508"/>
    <tableColumn id="2" xr3:uid="{642B64F4-624B-48BC-9CD9-98444B31DEB9}" name="Kapaciteti instaluar MW" dataDxfId="507"/>
    <tableColumn id="3" xr3:uid="{32D87561-A7F0-47A9-9AC8-AF546A028E38}" name="Tensioni" dataDxfId="506"/>
    <tableColumn id="4" xr3:uid="{5D85257F-9A75-4DC3-82AF-1C2B1EF8695C}" name="Vendndodhja" dataDxfId="505"/>
    <tableColumn id="5" xr3:uid="{09D0E843-B924-4C14-AE8D-79B2355053D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823623C5-4EA9-4911-BDD6-4D690B3A71C2}" name="Table24116" displayName="Table24116" ref="C387:E392" totalsRowShown="0" headerRowDxfId="503" dataDxfId="501" headerRowBorderDxfId="502" tableBorderDxfId="500" totalsRowBorderDxfId="499">
  <autoFilter ref="C387:E392" xr:uid="{823623C5-4EA9-4911-BDD6-4D690B3A71C2}"/>
  <tableColumns count="3">
    <tableColumn id="1" xr3:uid="{ABA32311-40D7-4D13-9431-328D1AC37B8A}" name="Elementi" dataDxfId="498"/>
    <tableColumn id="2" xr3:uid="{E61C4ABA-0A78-452F-A796-FDEBD52D603E}" name="Tipi" dataDxfId="497"/>
    <tableColumn id="3" xr3:uid="{F1AF14EB-F3B2-4676-9F27-271CE6B9F98B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19346FAA-61B3-48EE-B6F5-B88007390032}" name="Table499" displayName="Table499" ref="C71:E123" totalsRowShown="0" headerRowDxfId="657" dataDxfId="655" headerRowBorderDxfId="656" tableBorderDxfId="654" totalsRowBorderDxfId="653">
  <autoFilter ref="C71:E123" xr:uid="{19346FAA-61B3-48EE-B6F5-B88007390032}"/>
  <tableColumns count="3">
    <tableColumn id="1" xr3:uid="{F0402BDF-27BC-483D-9C99-DA9F575A22A5}" name="Java" dataDxfId="652"/>
    <tableColumn id="2" xr3:uid="{A0B4F20D-13EB-43C9-8F55-A478981BFEEF}" name="Min (MW)" dataDxfId="651"/>
    <tableColumn id="3" xr3:uid="{76205D04-0FC3-401F-8A7E-01CB20908A8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EA0193D5-1CF5-4182-88FD-2CAF8283877C}" name="Table2117" displayName="Table2117" ref="A556:H581" totalsRowShown="0" headerRowDxfId="495" dataDxfId="493" headerRowBorderDxfId="494" tableBorderDxfId="492" totalsRowBorderDxfId="491">
  <autoFilter ref="A556:H581" xr:uid="{EA0193D5-1CF5-4182-88FD-2CAF8283877C}"/>
  <tableColumns count="8">
    <tableColumn id="1" xr3:uid="{A3A43493-4B09-4177-9BC2-592DB15177FB}" name="Ora" dataDxfId="490"/>
    <tableColumn id="2" xr3:uid="{3A2701FB-E755-4E9D-BECD-729D6DC89207}" name="aFRR+" dataDxfId="489"/>
    <tableColumn id="3" xr3:uid="{05ED98EC-2CFF-45CA-8932-486889CAA67C}" name="aFRR-" dataDxfId="488"/>
    <tableColumn id="4" xr3:uid="{620481F4-8AA0-4787-B4E9-8BC90CD3FBCE}" name="mFRR+" dataDxfId="487"/>
    <tableColumn id="5" xr3:uid="{76C936F3-B3C0-4E58-AFE0-A0998D17B346}" name="mFRR-" dataDxfId="486"/>
    <tableColumn id="6" xr3:uid="{77D3A46E-8DD1-4F04-BF29-AF15B96714A1}" name="RR+" dataDxfId="485"/>
    <tableColumn id="7" xr3:uid="{22D4C066-C194-46DD-9316-01EE7F9FA4A1}" name="RR-" dataDxfId="484"/>
    <tableColumn id="8" xr3:uid="{44B09ED5-147C-4C77-8575-9EBF82D8D11B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305922CD-E35E-4F6D-AAC9-6CEBCB50D9FB}" name="Table5118" displayName="Table5118" ref="C611:E779" totalsRowShown="0" headerRowDxfId="482" headerRowBorderDxfId="481" tableBorderDxfId="480" totalsRowBorderDxfId="479">
  <autoFilter ref="C611:E779" xr:uid="{305922CD-E35E-4F6D-AAC9-6CEBCB50D9FB}"/>
  <tableColumns count="3">
    <tableColumn id="1" xr3:uid="{A3B079B1-BB81-4505-BBA5-282F2F625CDE}" name="Ora" dataDxfId="478"/>
    <tableColumn id="2" xr3:uid="{5CCFF308-745E-4AEB-B126-8F5FB85E14A9}" name="Ngarkesa (MWh)" dataDxfId="477">
      <calculatedColumnFormula>'[1]W-1'!D46</calculatedColumnFormula>
    </tableColumn>
    <tableColumn id="3" xr3:uid="{256F7EF0-3CA0-4293-BE2A-43141E91EEE3}" name="Humbje (MWh)" dataDxfId="476">
      <calculatedColumnFormula>'[1]W-1'!E46</calculatedColumnFormula>
    </tableColumn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704FBCEB-E118-460F-87C1-9AB369C00A27}" name="Table6119" displayName="Table6119" ref="C811:E823" totalsRowShown="0" headerRowDxfId="475" dataDxfId="473" headerRowBorderDxfId="474" tableBorderDxfId="472" totalsRowBorderDxfId="471">
  <autoFilter ref="C811:E823" xr:uid="{704FBCEB-E118-460F-87C1-9AB369C00A27}"/>
  <tableColumns count="3">
    <tableColumn id="1" xr3:uid="{B666DEB3-7808-4E6D-8BA5-2A974A7F8775}" name="Muaji" dataDxfId="470"/>
    <tableColumn id="2" xr3:uid="{6C66D932-B390-4B79-9601-50B7857D8A74}" name="Ngarkesa Mes." dataDxfId="469"/>
    <tableColumn id="3" xr3:uid="{4BCD1429-D031-4833-BA21-AD6E4219BC3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A896A1E1-38CF-4056-BBF2-8E8881D3F41B}" name="Table127120" displayName="Table127120" ref="A853:H855" headerRowCount="0" totalsRowShown="0" headerRowDxfId="467" dataDxfId="465" headerRowBorderDxfId="466" tableBorderDxfId="464" totalsRowBorderDxfId="463">
  <tableColumns count="8">
    <tableColumn id="1" xr3:uid="{D263A876-A273-4EF4-8250-7CF25686E187}" name="Data" headerRowDxfId="462" dataDxfId="461"/>
    <tableColumn id="2" xr3:uid="{4D7F014F-D624-4281-A280-589E011A21AD}" name="10-26-2020" headerRowDxfId="460" dataDxfId="459"/>
    <tableColumn id="3" xr3:uid="{3A897C6A-FBC4-433E-845C-79D21D32BFFC}" name="10-27-2020" headerRowDxfId="458" dataDxfId="457"/>
    <tableColumn id="4" xr3:uid="{B091F5CD-AC4D-4626-BDC9-0D70E09CE6D9}" name="10-28-2020" headerRowDxfId="456" dataDxfId="455"/>
    <tableColumn id="5" xr3:uid="{B58F95C8-F0A0-42DD-95C8-5600FF13D902}" name="10-29-2020" headerRowDxfId="454" dataDxfId="453"/>
    <tableColumn id="6" xr3:uid="{712B06EB-BA2C-478E-8CAF-CA91E8CA7EEF}" name="10-30-2020" headerRowDxfId="452" dataDxfId="451"/>
    <tableColumn id="7" xr3:uid="{2AE958B7-A68C-4592-9741-D557794A5C9F}" name="10-31-2020" headerRowDxfId="450" dataDxfId="449"/>
    <tableColumn id="8" xr3:uid="{13EFC5D9-0043-4570-8238-E040D6FB27F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DABACEF-FFD7-484D-AAAE-D1ED5A5940DB}" name="Table27121" displayName="Table27121" ref="C880:F881" headerRowDxfId="446" headerRowBorderDxfId="445" tableBorderDxfId="444" totalsRowBorderDxfId="443">
  <autoFilter ref="C880:F881" xr:uid="{0DABACEF-FFD7-484D-AAAE-D1ED5A5940DB}"/>
  <tableColumns count="4">
    <tableColumn id="1" xr3:uid="{3A14A9F9-B909-4D35-9C2D-8788848DE5E4}" name="Nr." totalsRowLabel="Total" dataDxfId="442" totalsRowDxfId="441"/>
    <tableColumn id="2" xr3:uid="{D9ACF083-BAE4-4E2F-A24E-3DEC4CBD2C84}" name="Nenstacioni" dataDxfId="440" totalsRowDxfId="439"/>
    <tableColumn id="3" xr3:uid="{113AB313-C617-4C73-8810-971B89C58F61}" name="Ora" dataDxfId="438" totalsRowDxfId="437"/>
    <tableColumn id="4" xr3:uid="{331FE60B-FE68-4288-B62B-AF7340C656B6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8594945D-4686-4235-AD8E-743FA606AA14}" name="Table2729122" displayName="Table2729122" ref="C885:F886" headerRowDxfId="434" headerRowBorderDxfId="433" tableBorderDxfId="432" totalsRowBorderDxfId="431">
  <autoFilter ref="C885:F886" xr:uid="{8594945D-4686-4235-AD8E-743FA606AA14}"/>
  <tableColumns count="4">
    <tableColumn id="1" xr3:uid="{C48D9348-3D36-41A2-BCE1-481ED60EE7BF}" name="Nr." totalsRowLabel="Total" dataDxfId="430" totalsRowDxfId="429"/>
    <tableColumn id="2" xr3:uid="{8FC6C81E-C4DC-47A2-807F-FE903578991C}" name="Nenstacioni" dataDxfId="428" totalsRowDxfId="427"/>
    <tableColumn id="3" xr3:uid="{DAF8DCBC-80FD-48B2-A59A-FDA845DB4C19}" name="Ora" dataDxfId="426" totalsRowDxfId="425"/>
    <tableColumn id="4" xr3:uid="{54CEDC20-1B67-426E-ABBA-F8EC2389745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B2DB56E-9ED0-4DC1-B8CA-50A62B02B4BE}" name="Table29123" displayName="Table29123" ref="C159:F183" totalsRowShown="0" headerRowDxfId="422" dataDxfId="420" headerRowBorderDxfId="421" tableBorderDxfId="419" totalsRowBorderDxfId="418">
  <autoFilter ref="C159:F183" xr:uid="{DB2DB56E-9ED0-4DC1-B8CA-50A62B02B4BE}"/>
  <tableColumns count="4">
    <tableColumn id="1" xr3:uid="{AA381B84-3895-43B5-AC57-712817558118}" name="Ora" dataDxfId="417"/>
    <tableColumn id="2" xr3:uid="{0EC5A81A-3D5B-401D-8956-E854EEF5555D}" name="Prodhimi" dataDxfId="416">
      <calculatedColumnFormula>'[1]D-1'!D67</calculatedColumnFormula>
    </tableColumn>
    <tableColumn id="3" xr3:uid="{511E656D-4F01-43FD-B56E-7CF07BE251FB}" name="Shkembimi" dataDxfId="415">
      <calculatedColumnFormula>'[1]D-1'!E67</calculatedColumnFormula>
    </tableColumn>
    <tableColumn id="4" xr3:uid="{3FF9EEC8-0190-4563-ACDA-4776A4D052FD}" name="Ngarkesa" dataDxfId="414">
      <calculatedColumnFormula>'[1]D-1'!F67</calculatedColumnFormula>
    </tableColumn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89C14967-471C-44A0-9826-FC4450B67EAD}" name="Table1426124" displayName="Table1426124" ref="C280:E286" totalsRowShown="0" headerRowDxfId="413" dataDxfId="411" headerRowBorderDxfId="412" tableBorderDxfId="410" totalsRowBorderDxfId="409">
  <autoFilter ref="C280:E286" xr:uid="{89C14967-471C-44A0-9826-FC4450B67EAD}"/>
  <tableColumns count="3">
    <tableColumn id="1" xr3:uid="{C09AEB88-79C5-497E-AF16-BC4A3AD3DD04}" name="Zona 1" dataDxfId="408"/>
    <tableColumn id="2" xr3:uid="{2429BB70-1B69-441C-BCF0-864A3D840C83}" name="Zona 2" dataDxfId="407"/>
    <tableColumn id="3" xr3:uid="{50B93350-6D82-4A46-8F6D-E239D827FE70}" name="NTC(MW)" dataDxfId="406">
      <calculatedColumnFormula>E271</calculatedColumnFormula>
    </tableColumn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8618B202-790E-4204-9E80-8221E47EFD6D}" name="Table141731125" displayName="Table141731125" ref="C310:E316" totalsRowShown="0" headerRowDxfId="405" dataDxfId="403" headerRowBorderDxfId="404" tableBorderDxfId="402" totalsRowBorderDxfId="401">
  <autoFilter ref="C310:E316" xr:uid="{8618B202-790E-4204-9E80-8221E47EFD6D}"/>
  <tableColumns count="3">
    <tableColumn id="1" xr3:uid="{558C6B6D-6073-4C69-901C-E142E4DFD74C}" name="Zona 1" dataDxfId="400"/>
    <tableColumn id="2" xr3:uid="{C746D2C5-907B-4926-BBDF-6FA3549C603B}" name="Zona 2" dataDxfId="399"/>
    <tableColumn id="3" xr3:uid="{1E88A462-E6F0-4739-9295-82D865B07597}" name="NTC(MW)" dataDxfId="398">
      <calculatedColumnFormula>E301</calculatedColumnFormula>
    </tableColumn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ACA2CBDF-FDC3-420C-8763-4B492BF6391C}" name="Table1126" displayName="Table1126" ref="A11:H13" headerRowCount="0" totalsRowShown="0" headerRowDxfId="397" dataDxfId="395" headerRowBorderDxfId="396" tableBorderDxfId="394" totalsRowBorderDxfId="393">
  <tableColumns count="8">
    <tableColumn id="1" xr3:uid="{9E9E3F3D-8692-4758-BE2C-5B5A2302F686}" name="Data" headerRowDxfId="392" dataDxfId="391"/>
    <tableColumn id="2" xr3:uid="{1AAAB8DC-3D8B-4CC1-B18E-77DC84A052AD}" name="0.1.1900" headerRowDxfId="390" dataDxfId="389"/>
    <tableColumn id="3" xr3:uid="{6468F597-41D2-4EA9-89D9-58F7A2C8FD05}" name="10-27-2020" headerRowDxfId="388" dataDxfId="387"/>
    <tableColumn id="4" xr3:uid="{0BF0E44A-6483-4728-BF05-83F5B329B4DE}" name="10-28-2020" headerRowDxfId="386" dataDxfId="385"/>
    <tableColumn id="5" xr3:uid="{EA812D85-8A78-4DBE-8324-49325683976D}" name="10-29-2020" headerRowDxfId="384" dataDxfId="383"/>
    <tableColumn id="6" xr3:uid="{1368DD17-2B85-4222-A409-CF685199939E}" name="10-30-2020" headerRowDxfId="382" dataDxfId="381"/>
    <tableColumn id="7" xr3:uid="{22F4EE3A-89D1-43F4-A4FC-423459E59212}" name="10-31-2020" headerRowDxfId="380" dataDxfId="379"/>
    <tableColumn id="8" xr3:uid="{9EFC343A-8285-443D-920C-0BCAB27D29C4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426999BF-2CBB-437A-A6EB-550289B4A08D}" name="Table7100" displayName="Table7100" ref="B215:G222" totalsRowShown="0" headerRowDxfId="649" headerRowBorderDxfId="648" tableBorderDxfId="647" totalsRowBorderDxfId="646" dataCellStyle="Normal">
  <autoFilter ref="B215:G222" xr:uid="{426999BF-2CBB-437A-A6EB-550289B4A08D}"/>
  <tableColumns count="6">
    <tableColumn id="1" xr3:uid="{A6FD2624-4906-489A-AFF3-A18EE27229F7}" name="Elementi" dataDxfId="645" dataCellStyle="Normal"/>
    <tableColumn id="2" xr3:uid="{1FE18B37-C905-4BDD-81FF-377E479B74BF}" name="Fillimi" dataDxfId="644" dataCellStyle="Normal"/>
    <tableColumn id="3" xr3:uid="{9C6E647C-F220-47D2-A709-B2DA4066095E}" name="Perfundimi" dataDxfId="643" dataCellStyle="Normal"/>
    <tableColumn id="4" xr3:uid="{F4E8DAAE-8BF1-4B7C-873F-8E9DF31AF7AB}" name="Vendndodhja" dataCellStyle="Normal"/>
    <tableColumn id="5" xr3:uid="{344978AF-CD99-4CAA-A968-6C7EFBB3A761}" name="Impakti ne kapacitetin kufitar" dataCellStyle="Normal"/>
    <tableColumn id="6" xr3:uid="{9BE6F179-3048-489C-BEB8-64558D77862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DAD0EE8E-9CFA-4117-A54D-AB69D5E35946}" name="Table36127" displayName="Table36127" ref="A357:G381" totalsRowShown="0" headerRowDxfId="376" headerRowBorderDxfId="375" tableBorderDxfId="374" totalsRowBorderDxfId="373" headerRowCellStyle="Normal" dataCellStyle="Normal">
  <tableColumns count="7">
    <tableColumn id="1" xr3:uid="{0FF2F043-4ADA-47CD-A729-616C1F8D7494}" name="Ora" dataDxfId="372" dataCellStyle="Normal"/>
    <tableColumn id="2" xr3:uid="{DE29516C-AEF5-4CE9-B25B-9D6519A67D91}" name=" Bistrice-Myrtos" dataDxfId="371" dataCellStyle="Normal"/>
    <tableColumn id="3" xr3:uid="{D0A0E243-03D7-42AB-806F-314EE49583B3}" name=" FIERZE-PRIZREN" dataDxfId="370" dataCellStyle="Normal"/>
    <tableColumn id="4" xr3:uid="{3A538961-A9B9-44BA-9536-9B91BE1D8D42}" name="KOPLIK-PODGORICA" dataDxfId="369" dataCellStyle="Normal"/>
    <tableColumn id="5" xr3:uid="{BFA9803E-58DF-42E9-AFE1-851EAD27F924}" name="KOMAN-KOSOVA" dataDxfId="368" dataCellStyle="Normal"/>
    <tableColumn id="6" xr3:uid="{67865F9F-E3BE-4069-92A1-E2623FDC535A}" name="TIRANA2-PODGORICE" dataDxfId="367" dataCellStyle="Normal"/>
    <tableColumn id="7" xr3:uid="{4BD94CD3-CC9E-49BE-9384-A097C3866B9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5D94D70F-BAC0-4702-9911-A5748039C2CA}" name="Table37128" displayName="Table37128" ref="A515:I539" totalsRowShown="0" headerRowDxfId="365" headerRowBorderDxfId="364" tableBorderDxfId="363" totalsRowBorderDxfId="362">
  <tableColumns count="9">
    <tableColumn id="1" xr3:uid="{1BB83EE1-4806-44B1-8007-C064F80BF2BB}" name="Ora" dataDxfId="361"/>
    <tableColumn id="2" xr3:uid="{47688074-AA10-42D4-9B71-61F0464199DA}" name="Fierze 1" dataDxfId="360">
      <calculatedColumnFormula>'[1]D-1'!C149</calculatedColumnFormula>
    </tableColumn>
    <tableColumn id="3" xr3:uid="{7D203428-FC7C-49D4-B35C-5D5C356496B9}" name="Fierze 2" dataDxfId="359">
      <calculatedColumnFormula>'[1]D-1'!D149</calculatedColumnFormula>
    </tableColumn>
    <tableColumn id="4" xr3:uid="{890AC40B-4349-4A01-BF95-B8B27E893A32}" name="Fierze 3" dataDxfId="358">
      <calculatedColumnFormula>'[1]D-1'!E149</calculatedColumnFormula>
    </tableColumn>
    <tableColumn id="5" xr3:uid="{63849474-A9E8-4F57-9A9F-36F4CD1DB9E8}" name="Fierze 4" dataDxfId="357">
      <calculatedColumnFormula>'[1]D-1'!F149</calculatedColumnFormula>
    </tableColumn>
    <tableColumn id="6" xr3:uid="{5ADAED56-E9BF-4A10-BAA8-79CB2CC9AACA}" name="Koman 1" dataDxfId="356">
      <calculatedColumnFormula>'[1]D-1'!G149</calculatedColumnFormula>
    </tableColumn>
    <tableColumn id="7" xr3:uid="{CE0F59A8-4E6B-4D94-B328-EB64C66D8073}" name="Koman 2" dataDxfId="355">
      <calculatedColumnFormula>'[1]D-1'!H149</calculatedColumnFormula>
    </tableColumn>
    <tableColumn id="8" xr3:uid="{4DB3FA76-6A31-4722-BEF4-0DCD9B2F6C79}" name="Koman 3" dataDxfId="354">
      <calculatedColumnFormula>'[1]D-1'!I149</calculatedColumnFormula>
    </tableColumn>
    <tableColumn id="9" xr3:uid="{2090C9BC-56EB-460A-AC79-A73821926772}" name="Koman 4" dataDxfId="353">
      <calculatedColumnFormula>'[1]D-1'!J149</calculatedColumnFormula>
    </tableColumn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8D985BBC-C85F-4B8A-9616-594B95D5A3CB}" name="Table41129" displayName="Table41129" ref="A543:I544" totalsRowShown="0" headerRowDxfId="352" dataDxfId="350" headerRowBorderDxfId="351" tableBorderDxfId="349" totalsRowBorderDxfId="348">
  <tableColumns count="9">
    <tableColumn id="1" xr3:uid="{741C9A85-B7E4-45ED-9B23-CECE9B245ED8}" name=" " dataDxfId="347"/>
    <tableColumn id="2" xr3:uid="{46B89B82-D851-46E8-98EF-2CB1CB2FEADB}" name="Fierze 1" dataDxfId="346">
      <calculatedColumnFormula>SUM(B516:B539)</calculatedColumnFormula>
    </tableColumn>
    <tableColumn id="3" xr3:uid="{D2FC2A49-63B9-4B38-B06F-A450D6967CB2}" name="Fierze 2" dataDxfId="345">
      <calculatedColumnFormula>SUM(C516:C539)</calculatedColumnFormula>
    </tableColumn>
    <tableColumn id="4" xr3:uid="{18C038D9-F357-489F-9C1D-AD0C47DFA4C6}" name="Fierze 3" dataDxfId="344">
      <calculatedColumnFormula>SUM(D516:D539)</calculatedColumnFormula>
    </tableColumn>
    <tableColumn id="5" xr3:uid="{A8A7991A-A82A-43E0-BF86-EB1A669106F1}" name="Fierze 4" dataDxfId="343">
      <calculatedColumnFormula>SUM(E516:E539)</calculatedColumnFormula>
    </tableColumn>
    <tableColumn id="6" xr3:uid="{0E9BA79B-3D4A-49C3-AFF9-08FE5D1C9D0E}" name="Koman 1" dataDxfId="342">
      <calculatedColumnFormula>SUM(F516:F539)</calculatedColumnFormula>
    </tableColumn>
    <tableColumn id="7" xr3:uid="{0D64F4EB-F816-4131-987F-026FC4B231A4}" name="Koman 2" dataDxfId="341">
      <calculatedColumnFormula>SUM(G516:G539)</calculatedColumnFormula>
    </tableColumn>
    <tableColumn id="8" xr3:uid="{51A2AC26-E067-4D8E-A681-71B8045B6A3E}" name="Koman 3" dataDxfId="340">
      <calculatedColumnFormula>SUM(H516:H539)</calculatedColumnFormula>
    </tableColumn>
    <tableColumn id="9" xr3:uid="{850891D3-31C9-4F24-A1FB-DEC52F6F15E3}" name="Koman 4" dataDxfId="339">
      <calculatedColumnFormula>SUM(I516:I539)</calculatedColumnFormula>
    </tableColumn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A9854AA4-0BDC-4662-AF94-F97E21360E41}" name="Table1266266" displayName="Table1266266" ref="A11:H13" headerRowCount="0" totalsRowShown="0" headerRowDxfId="338" dataDxfId="336" headerRowBorderDxfId="337" tableBorderDxfId="335" totalsRowBorderDxfId="334">
  <tableColumns count="8">
    <tableColumn id="1" xr3:uid="{4900190B-6597-4522-B39F-2FBF66CBF60C}" name="Data" headerRowDxfId="333" dataDxfId="332"/>
    <tableColumn id="2" xr3:uid="{733F2E9B-1E85-472A-9B02-4203C758F4E9}" name="0.1.1900" headerRowDxfId="331" dataDxfId="330">
      <calculatedColumnFormula>'[3]Publikime AL'!B11</calculatedColumnFormula>
    </tableColumn>
    <tableColumn id="3" xr3:uid="{71A0D2EB-3F02-4092-866F-E47A2AF6E27C}" name="10-27-2020" headerRowDxfId="329" dataDxfId="328">
      <calculatedColumnFormula>'[3]Publikime AL'!C11</calculatedColumnFormula>
    </tableColumn>
    <tableColumn id="4" xr3:uid="{16CBE2C4-EE69-45A4-A75C-1E24E58AAE11}" name="10-28-2020" headerRowDxfId="327" dataDxfId="326">
      <calculatedColumnFormula>'[3]Publikime AL'!D11</calculatedColumnFormula>
    </tableColumn>
    <tableColumn id="5" xr3:uid="{10E26430-8380-4CD4-A060-2B60F82F52BF}" name="10-29-2020" headerRowDxfId="325" dataDxfId="324">
      <calculatedColumnFormula>'[3]Publikime AL'!E11</calculatedColumnFormula>
    </tableColumn>
    <tableColumn id="6" xr3:uid="{276372BE-579E-4457-AB34-AB5C7939F5C4}" name="10-30-2020" headerRowDxfId="323" dataDxfId="322">
      <calculatedColumnFormula>'[3]Publikime AL'!F11</calculatedColumnFormula>
    </tableColumn>
    <tableColumn id="7" xr3:uid="{15ED9045-465B-4776-AAD1-B93433A9BBA1}" name="10-31-2020" headerRowDxfId="321" dataDxfId="320">
      <calculatedColumnFormula>'[3]Publikime AL'!G11</calculatedColumnFormula>
    </tableColumn>
    <tableColumn id="8" xr3:uid="{4EA629EB-4A3E-4B19-BE4D-F0E604F86423}" name="11-1-2020" headerRowDxfId="319" dataDxfId="318">
      <calculatedColumnFormula>'[3]Publikime AL'!H11</calculatedColumnFormula>
    </tableColumn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62293657-FD03-4953-84D7-D4D481C3D5DE}" name="Table3316367" displayName="Table3316367" ref="C18:G20" headerRowCount="0" totalsRowShown="0" headerRowDxfId="317" dataDxfId="315" headerRowBorderDxfId="316" tableBorderDxfId="314" totalsRowBorderDxfId="313">
  <tableColumns count="5">
    <tableColumn id="1" xr3:uid="{B9D4FC7B-6367-4146-A040-1B425ECD5122}" name="Java" headerRowDxfId="312" dataDxfId="311"/>
    <tableColumn id="2" xr3:uid="{CBC50D1C-64D4-4D32-83C1-68B3D6B59ACB}" name="0" headerRowDxfId="310" dataDxfId="309">
      <calculatedColumnFormula>'[3]Publikime AL'!D41</calculatedColumnFormula>
    </tableColumn>
    <tableColumn id="3" xr3:uid="{98278727-9D00-4CAF-9373-FCC5040A2DAC}" name="Java 43" headerRowDxfId="308" dataDxfId="307">
      <calculatedColumnFormula>'[3]Publikime AL'!E41</calculatedColumnFormula>
    </tableColumn>
    <tableColumn id="4" xr3:uid="{1ADD8BBA-A6AC-421B-A7D5-5F4CD33F8269}" name="Java 44" headerRowDxfId="306" dataDxfId="305">
      <calculatedColumnFormula>'[3]Publikime AL'!F41</calculatedColumnFormula>
    </tableColumn>
    <tableColumn id="5" xr3:uid="{B010F6A3-54F6-489B-B38A-5D3B9B121229}" name="Java 45" headerRowDxfId="304" dataDxfId="303">
      <calculatedColumnFormula>'[3]Publikime AL'!G41</calculatedColumnFormula>
    </tableColumn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DDA9CC11-BAAA-4FAB-9D59-159C7E7DC7AC}" name="Table4336468" displayName="Table4336468" ref="C25:E77" totalsRowShown="0" headerRowDxfId="302" dataDxfId="300" headerRowBorderDxfId="301" tableBorderDxfId="299" totalsRowBorderDxfId="298">
  <autoFilter ref="C25:E77" xr:uid="{DDA9CC11-BAAA-4FAB-9D59-159C7E7DC7AC}"/>
  <tableColumns count="3">
    <tableColumn id="1" xr3:uid="{E6367314-E669-4B65-864E-5C244B2A7F8E}" name="Week" dataDxfId="297">
      <calculatedColumnFormula>C25+1</calculatedColumnFormula>
    </tableColumn>
    <tableColumn id="2" xr3:uid="{A4C8CDB8-A577-473F-BEB9-AD6EE1FBF81A}" name="Min (MW)" dataDxfId="296">
      <calculatedColumnFormula>'[1]Publikime AL'!D72</calculatedColumnFormula>
    </tableColumn>
    <tableColumn id="3" xr3:uid="{85A278E8-F727-4A76-8F80-8D346AA8D3BF}" name="Max (MW)" dataDxfId="295">
      <calculatedColumnFormula>'[1]Publikime AL'!E72</calculatedColumnFormula>
    </tableColumn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3E128589-5124-49B0-A812-434101B2D5F1}" name="Table7346569" displayName="Table7346569" ref="B112:G119" totalsRowShown="0" headerRowDxfId="294" dataDxfId="292" headerRowBorderDxfId="293" tableBorderDxfId="291" totalsRowBorderDxfId="290">
  <autoFilter ref="B112:G119" xr:uid="{3E128589-5124-49B0-A812-434101B2D5F1}"/>
  <tableColumns count="6">
    <tableColumn id="1" xr3:uid="{E696EF69-4A41-4120-A14F-7763EFC8CA89}" name="Element" dataDxfId="289"/>
    <tableColumn id="2" xr3:uid="{A7C0F1DD-DCE7-4754-BD78-2CD7A3047863}" name="Start" dataDxfId="288"/>
    <tableColumn id="3" xr3:uid="{4CB70B51-FDC2-443A-B86A-19727162FD76}" name="End" dataDxfId="287"/>
    <tableColumn id="4" xr3:uid="{F0C054CE-B505-4511-B2C3-80A53C778DF7}" name="Location" dataDxfId="286"/>
    <tableColumn id="5" xr3:uid="{584A0BBB-1B93-48A9-9782-D82D27F6559F}" name="NTC impact" dataDxfId="285"/>
    <tableColumn id="6" xr3:uid="{56BD4481-9E09-4659-B481-82820DA6381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E8493082-38CF-4FBC-AEB9-3ABC3DDD423E}" name="Table79356670" displayName="Table79356670" ref="B125:G126" totalsRowShown="0" headerRowDxfId="283" dataDxfId="281" headerRowBorderDxfId="282" tableBorderDxfId="280" totalsRowBorderDxfId="279">
  <autoFilter ref="B125:G126" xr:uid="{E8493082-38CF-4FBC-AEB9-3ABC3DDD423E}"/>
  <tableColumns count="6">
    <tableColumn id="1" xr3:uid="{AE7BA44B-9DF7-4A8D-BDC9-D44D650141EE}" name="Element" dataDxfId="278">
      <calculatedColumnFormula>[1]!Table79[Elementi]</calculatedColumnFormula>
    </tableColumn>
    <tableColumn id="2" xr3:uid="{078BA41E-889A-4448-BD32-F2921DFBAAEA}" name="Start" dataDxfId="277">
      <calculatedColumnFormula>[1]!Table79[Fillimi]</calculatedColumnFormula>
    </tableColumn>
    <tableColumn id="3" xr3:uid="{FE8451A8-4DD9-47FE-9D87-F6D1CF24FC80}" name="End" dataDxfId="276">
      <calculatedColumnFormula>[1]!Table79[Perfundimi]</calculatedColumnFormula>
    </tableColumn>
    <tableColumn id="4" xr3:uid="{BD3E6061-C041-409B-96A2-9E33407A8C84}" name="Location" dataDxfId="275">
      <calculatedColumnFormula>[1]!Table79[Vendndoshja]</calculatedColumnFormula>
    </tableColumn>
    <tableColumn id="5" xr3:uid="{CC433505-FB1D-45F5-8045-66C3C93B2D20}" name="NTC impact" dataDxfId="274">
      <calculatedColumnFormula>[1]!Table79[Impakti ne kapacitetin kufitar]</calculatedColumnFormula>
    </tableColumn>
    <tableColumn id="6" xr3:uid="{3C4C9A1E-04DF-4DF8-84B8-5A828E0D6A7B}" name="Reason" dataDxfId="273">
      <calculatedColumnFormula>[1]!Table79[Arsyeja]</calculatedColumnFormula>
    </tableColumn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B22F46AB-B1C0-45C6-AB28-EBC631FEEEC4}" name="Table9366771" displayName="Table9366771" ref="B134:G135" totalsRowShown="0" headerRowDxfId="272" dataDxfId="270" headerRowBorderDxfId="271" tableBorderDxfId="269" totalsRowBorderDxfId="268">
  <autoFilter ref="B134:G135" xr:uid="{B22F46AB-B1C0-45C6-AB28-EBC631FEEEC4}"/>
  <tableColumns count="6">
    <tableColumn id="1" xr3:uid="{0F4CAF2F-8BF8-410A-B733-AFAEDC556BBB}" name="Element" dataDxfId="267">
      <calculatedColumnFormula>[1]!Table9[Elementi]</calculatedColumnFormula>
    </tableColumn>
    <tableColumn id="2" xr3:uid="{EA60ED1F-95DD-461F-A8B2-1336412A3795}" name="Location" dataDxfId="266">
      <calculatedColumnFormula>[1]!Table9[Vendndodhja]</calculatedColumnFormula>
    </tableColumn>
    <tableColumn id="3" xr3:uid="{8EB36B83-CC72-48C4-B467-CE3AA67D7CF3}" name="Installed capacity (MWh)" dataDxfId="265">
      <calculatedColumnFormula>[1]!Table9[Kapaciteti I instaluar(MWh)]</calculatedColumnFormula>
    </tableColumn>
    <tableColumn id="4" xr3:uid="{3BC4F3FF-9C0F-4653-904E-629209C417BB}" name="Generation Type" dataDxfId="264">
      <calculatedColumnFormula>[1]!Table9[Lloji gjenerimit]</calculatedColumnFormula>
    </tableColumn>
    <tableColumn id="5" xr3:uid="{30F06A28-34E1-4600-8004-2D15F5B0D7AA}" name="Reason" dataDxfId="263">
      <calculatedColumnFormula>[1]!Table9[Arsyeja]</calculatedColumnFormula>
    </tableColumn>
    <tableColumn id="6" xr3:uid="{22365531-C961-46A6-A137-BAA57B8C11FB}" name="Period" dataDxfId="262">
      <calculatedColumnFormula>[1]!Table9[Periudha]</calculatedColumnFormula>
    </tableColumn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05DF8AF-4CE6-40B9-BCB1-08EB94CC1745}" name="Table911376872" displayName="Table911376872" ref="B139:G140" totalsRowShown="0" headerRowDxfId="261" dataDxfId="259" headerRowBorderDxfId="260" tableBorderDxfId="258" totalsRowBorderDxfId="257">
  <autoFilter ref="B139:G140" xr:uid="{905DF8AF-4CE6-40B9-BCB1-08EB94CC1745}"/>
  <tableColumns count="6">
    <tableColumn id="1" xr3:uid="{4BAE03B3-E3B8-4333-8064-9F6CDAFBECC2}" name="Elementi" dataDxfId="256">
      <calculatedColumnFormula>[1]!Table911[Elementi]</calculatedColumnFormula>
    </tableColumn>
    <tableColumn id="2" xr3:uid="{4652A4FE-3BC2-4D71-A054-7FF7099905CC}" name="Vendndodhja" dataDxfId="255">
      <calculatedColumnFormula>[1]!Table911[Vendndodhja]</calculatedColumnFormula>
    </tableColumn>
    <tableColumn id="3" xr3:uid="{1909E164-36A4-49C1-9E05-4CCA2294DC8C}" name="Kapaciteti I instaluar(MWh)" dataDxfId="254">
      <calculatedColumnFormula>[1]!Table911[Kapaciteti I instaluar(MWh)]</calculatedColumnFormula>
    </tableColumn>
    <tableColumn id="4" xr3:uid="{132C963F-9226-40D9-A06C-714FC2E158F6}" name="Lloji gjenerimit" dataDxfId="253">
      <calculatedColumnFormula>[1]!Table911[Lloji gjenerimit]</calculatedColumnFormula>
    </tableColumn>
    <tableColumn id="5" xr3:uid="{0A1D4B41-D4D5-4587-BFA9-5F70F7FB1AA4}" name="Arsyeja" dataDxfId="252">
      <calculatedColumnFormula>[1]!Table911[Arsyeja]</calculatedColumnFormula>
    </tableColumn>
    <tableColumn id="6" xr3:uid="{C1B1B6B7-F8D4-44FB-A308-9A2D435F95B2}" name="Periudha" dataDxfId="251">
      <calculatedColumnFormula>[1]!Table911[Periudha]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32A499C2-31DB-4DF4-B9D0-72868960A8CB}" name="Table79101" displayName="Table79101" ref="B228:G229" totalsRowShown="0" headerRowDxfId="642" dataDxfId="640" headerRowBorderDxfId="641" tableBorderDxfId="639" totalsRowBorderDxfId="638">
  <autoFilter ref="B228:G229" xr:uid="{32A499C2-31DB-4DF4-B9D0-72868960A8CB}"/>
  <tableColumns count="6">
    <tableColumn id="1" xr3:uid="{59600490-814D-41FA-9E88-B1F18E020C9B}" name="Elementi" dataDxfId="637"/>
    <tableColumn id="2" xr3:uid="{3061A805-4A8E-4319-859D-9F581BAD3BE8}" name="Fillimi" dataDxfId="636"/>
    <tableColumn id="3" xr3:uid="{13078B90-37B6-4118-9A8D-AC2F8DDE28A9}" name="Perfundimi" dataDxfId="635"/>
    <tableColumn id="4" xr3:uid="{BBD7D549-1620-4842-B604-B3CE54825685}" name="Vendndoshja" dataDxfId="634"/>
    <tableColumn id="5" xr3:uid="{B436E558-C748-43CA-9551-A9DAA676EC0C}" name="Impakti ne kapacitetin kufitar" dataDxfId="633"/>
    <tableColumn id="6" xr3:uid="{BD507881-D09C-4DA1-8722-4664EBAD33F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35B68188-116D-4D54-B65D-68F1C1996ED4}" name="Table91112386973" displayName="Table91112386973" ref="B144:G148" totalsRowShown="0" headerRowDxfId="250" dataDxfId="248" headerRowBorderDxfId="249" tableBorderDxfId="247" totalsRowBorderDxfId="246">
  <autoFilter ref="B144:G148" xr:uid="{35B68188-116D-4D54-B65D-68F1C1996ED4}"/>
  <tableColumns count="6">
    <tableColumn id="1" xr3:uid="{9CA9555E-A222-436D-B0B8-CB1733D8E7B5}" name="Element" dataDxfId="245"/>
    <tableColumn id="2" xr3:uid="{165A5F77-9D52-432D-BFD7-C12098AE885A}" name="Location" dataDxfId="244"/>
    <tableColumn id="3" xr3:uid="{6EC98EB3-E9E1-46BD-B71F-2F475EB494F6}" name="Installed capacity (MWh)" dataDxfId="243"/>
    <tableColumn id="4" xr3:uid="{88F52045-CF55-4D0D-B790-A9518CABB850}" name="Generation Type" dataDxfId="242"/>
    <tableColumn id="5" xr3:uid="{DFE12069-3A90-4562-BFEB-A302AC96AF40}" name="Reason" dataDxfId="241"/>
    <tableColumn id="6" xr3:uid="{4D4BBDE3-8EF0-4558-81DF-AC5D40F9FBC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9609F98-4CF0-4B3B-A126-337590B79274}" name="Table9111213397074" displayName="Table9111213397074" ref="B152:G153" totalsRowShown="0" headerRowDxfId="239" dataDxfId="237" headerRowBorderDxfId="238" tableBorderDxfId="236" totalsRowBorderDxfId="235">
  <autoFilter ref="B152:G153" xr:uid="{09609F98-4CF0-4B3B-A126-337590B79274}"/>
  <tableColumns count="6">
    <tableColumn id="1" xr3:uid="{148BCF97-E9E8-4179-AC30-9B106451DE13}" name="Element" dataDxfId="234">
      <calculatedColumnFormula>[1]!Table9111213[Elementi]</calculatedColumnFormula>
    </tableColumn>
    <tableColumn id="2" xr3:uid="{867D5A25-2B46-44AA-A1B1-E855CA6B288C}" name="Location" dataDxfId="233">
      <calculatedColumnFormula>[1]!Table9111213[Vendndodhja]</calculatedColumnFormula>
    </tableColumn>
    <tableColumn id="3" xr3:uid="{96DD6590-EC84-4F49-870F-9E625F5C0035}" name="Installed capacity (MWh)" dataDxfId="232">
      <calculatedColumnFormula>[1]!Table9111213[Kapaciteti I instaluar(MWh)]</calculatedColumnFormula>
    </tableColumn>
    <tableColumn id="4" xr3:uid="{083220FF-CA2B-4F40-A052-EA26116DF6FA}" name="Generation Type" dataDxfId="231">
      <calculatedColumnFormula>[1]!Table9111213[Lloji gjenerimit]</calculatedColumnFormula>
    </tableColumn>
    <tableColumn id="5" xr3:uid="{A612AF88-4EA0-4162-8707-BB9DAE78558A}" name="Reason" dataDxfId="230">
      <calculatedColumnFormula>[1]!Table9111213[Arsyeja]</calculatedColumnFormula>
    </tableColumn>
    <tableColumn id="6" xr3:uid="{B9ECC5E4-CAE2-4140-8F29-F8ADE6FA686D}" name="Period" dataDxfId="229">
      <calculatedColumnFormula>[1]!Table9111213[Periudha]</calculatedColumnFormula>
    </tableColumn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4513832-E12A-4B8E-86E8-F56111A2F4E4}" name="Table13407175" displayName="Table13407175" ref="C157:E163" totalsRowShown="0" headerRowDxfId="228" dataDxfId="226" headerRowBorderDxfId="227" tableBorderDxfId="225" totalsRowBorderDxfId="224">
  <autoFilter ref="C157:E163" xr:uid="{A4513832-E12A-4B8E-86E8-F56111A2F4E4}"/>
  <tableColumns count="3">
    <tableColumn id="1" xr3:uid="{B8FCAD32-45C4-4547-B9F0-4F74B280F0AA}" name="Area 1" dataDxfId="223"/>
    <tableColumn id="2" xr3:uid="{F70665D3-883A-444E-A81E-29A88DDEEEDB}" name="Area 2" dataDxfId="222"/>
    <tableColumn id="3" xr3:uid="{2A958819-386B-454B-A88E-C64B01F72C74}" name="NTC(MW) " dataDxfId="221">
      <calculatedColumnFormula>'[1]Publikime AL'!E261</calculatedColumnFormula>
    </tableColumn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1E02B9E6-65D2-407D-8E07-9C2A8FA92415}" name="Table14417276" displayName="Table14417276" ref="C167:E173" totalsRowShown="0" headerRowDxfId="220" dataDxfId="218" headerRowBorderDxfId="219" tableBorderDxfId="217" totalsRowBorderDxfId="216">
  <autoFilter ref="C167:E173" xr:uid="{1E02B9E6-65D2-407D-8E07-9C2A8FA92415}"/>
  <tableColumns count="3">
    <tableColumn id="1" xr3:uid="{D1968EB1-0099-4141-B39D-1CED704CFF11}" name="Area 1" dataDxfId="215"/>
    <tableColumn id="2" xr3:uid="{3F112E6F-9FC8-459D-9C2C-114DA2D88454}" name="Area 2" dataDxfId="214"/>
    <tableColumn id="3" xr3:uid="{EAD33605-8530-4E59-B65D-C121BA49C76F}" name="NTC(MW)" dataDxfId="213">
      <calculatedColumnFormula>'[1]Publikime AL'!E271</calculatedColumnFormula>
    </tableColumn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4C469AEE-5CB6-4F9F-BE66-07293F37C909}" name="Table1316427377" displayName="Table1316427377" ref="C187:E193" totalsRowShown="0" headerRowDxfId="212" dataDxfId="210" headerRowBorderDxfId="211" tableBorderDxfId="209" totalsRowBorderDxfId="208">
  <autoFilter ref="C187:E193" xr:uid="{4C469AEE-5CB6-4F9F-BE66-07293F37C909}"/>
  <tableColumns count="3">
    <tableColumn id="1" xr3:uid="{C2C6242A-378A-450B-84C7-710ED3F98071}" name="Area 1" dataDxfId="207"/>
    <tableColumn id="2" xr3:uid="{908FF901-B6C6-4ADC-89D3-EC13A759649B}" name="Area 2" dataDxfId="206"/>
    <tableColumn id="3" xr3:uid="{96DB6B18-7551-4265-B897-385C89A08655}" name="NTC(MW) " dataDxfId="205">
      <calculatedColumnFormula>'[1]Publikime AL'!E291</calculatedColumnFormula>
    </tableColumn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27C7CBD0-AC15-454E-84A6-918E48CED26E}" name="Table1417437478" displayName="Table1417437478" ref="C197:E203" totalsRowShown="0" headerRowDxfId="204" dataDxfId="202" headerRowBorderDxfId="203" tableBorderDxfId="201" totalsRowBorderDxfId="200">
  <autoFilter ref="C197:E203" xr:uid="{27C7CBD0-AC15-454E-84A6-918E48CED26E}"/>
  <tableColumns count="3">
    <tableColumn id="1" xr3:uid="{3EF21916-A033-4F11-834E-770A5F18B61B}" name="Area 1" dataDxfId="199"/>
    <tableColumn id="2" xr3:uid="{3CAEB509-06F8-49A3-8AD2-A84A1C26801D}" name="Area 2" dataDxfId="198"/>
    <tableColumn id="3" xr3:uid="{EF1B327B-FCAF-4FFF-A678-942347C406A5}" name="NTC(MW)" dataDxfId="197">
      <calculatedColumnFormula>'[1]Publikime AL'!E301</calculatedColumnFormula>
    </tableColumn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449B76F8-99FF-4FB0-852E-0C5C6E2F9258}" name="Table141718447579" displayName="Table141718447579" ref="C218:E224" totalsRowShown="0" headerRowDxfId="196" dataDxfId="194" headerRowBorderDxfId="195" tableBorderDxfId="193" totalsRowBorderDxfId="192">
  <autoFilter ref="C218:E224" xr:uid="{449B76F8-99FF-4FB0-852E-0C5C6E2F9258}"/>
  <tableColumns count="3">
    <tableColumn id="1" xr3:uid="{8135D8E3-95B0-4241-B610-5346A1E7ECAC}" name="Area 1" dataDxfId="191"/>
    <tableColumn id="2" xr3:uid="{1817EA9B-0844-402C-B0F9-78820B35892B}" name="Area 2" dataDxfId="190"/>
    <tableColumn id="3" xr3:uid="{84E50EBC-D30D-48F9-B3B7-168F1FDBFB6B}" name="NTC(MW)" dataDxfId="189">
      <calculatedColumnFormula>'[1]Publikime AL'!E332</calculatedColumnFormula>
    </tableColumn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B38446D4-F085-4A2B-B9BF-C42FEF440C56}" name="Table14171819467680" displayName="Table14171819467680" ref="C228:E234" totalsRowShown="0" headerRowDxfId="188" dataDxfId="186" headerRowBorderDxfId="187" tableBorderDxfId="185" totalsRowBorderDxfId="184">
  <autoFilter ref="C228:E234" xr:uid="{B38446D4-F085-4A2B-B9BF-C42FEF440C56}"/>
  <tableColumns count="3">
    <tableColumn id="1" xr3:uid="{098E50C9-4EA4-46D0-B51B-C003B90BBBBC}" name="Area 1" dataDxfId="183"/>
    <tableColumn id="2" xr3:uid="{96C2F30C-E2A4-4E6E-80BC-EE68FE585FD6}" name="Area 2" dataDxfId="182"/>
    <tableColumn id="3" xr3:uid="{501AA9E0-826D-4E61-BF0F-CC0502855498}" name="NTC(MW)" dataDxfId="181">
      <calculatedColumnFormula>'[1]Publikime AL'!E332</calculatedColumnFormula>
    </tableColumn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370241F6-54A2-4479-96BD-64FB9B1BCB2F}" name="Table1417181920477781" displayName="Table1417181920477781" ref="C242:E248" totalsRowShown="0" headerRowDxfId="180" dataDxfId="178" headerRowBorderDxfId="179" tableBorderDxfId="177" totalsRowBorderDxfId="176">
  <autoFilter ref="C242:E248" xr:uid="{370241F6-54A2-4479-96BD-64FB9B1BCB2F}"/>
  <tableColumns count="3">
    <tableColumn id="1" xr3:uid="{FAA2DC61-CA8D-481C-942F-264D3E6BDE9B}" name="Area 1" dataDxfId="175"/>
    <tableColumn id="2" xr3:uid="{3B1EAAFA-CA3E-41C9-9F86-957285BBFFCF}" name="Area 2" dataDxfId="174"/>
    <tableColumn id="3" xr3:uid="{D26CBDBA-2D0B-4EFD-A832-7A512ECA88FC}" name="NTC(MW)" dataDxfId="173">
      <calculatedColumnFormula>'[3]Publikime AL'!E343</calculatedColumnFormula>
    </tableColumn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24BA565B-2054-4AFE-BA16-49826AE1187F}" name="Table20487882" displayName="Table20487882" ref="C299:G339" totalsRowShown="0" headerRowDxfId="172" dataDxfId="170" headerRowBorderDxfId="171" tableBorderDxfId="169" totalsRowBorderDxfId="168">
  <autoFilter ref="C299:G339" xr:uid="{24BA565B-2054-4AFE-BA16-49826AE1187F}"/>
  <tableColumns count="5">
    <tableColumn id="1" xr3:uid="{F2BF99E1-017A-4EF1-A718-038B6CB2643F}" name="Power Plant" dataDxfId="167"/>
    <tableColumn id="2" xr3:uid="{BFAFB03D-BD6B-4370-89FD-03012F2E11C2}" name="Installed Capacity" dataDxfId="166"/>
    <tableColumn id="3" xr3:uid="{E20740A7-B653-4773-8D39-5E3ACFDD0A99}" name="Voltage" dataDxfId="165"/>
    <tableColumn id="5" xr3:uid="{1EA0E0CB-A7A2-48CF-8FA1-D14ED63E3804}" name="Generation type" dataDxfId="164"/>
    <tableColumn id="4" xr3:uid="{8810F9A2-1BD8-4CBC-A31A-2F8644E5182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E11A5565-0E59-4790-9089-A3C240826724}" name="Table9102" displayName="Table9102" ref="B237:G238" totalsRowShown="0" headerRowDxfId="631" dataDxfId="629" headerRowBorderDxfId="630" tableBorderDxfId="628" totalsRowBorderDxfId="627">
  <autoFilter ref="B237:G238" xr:uid="{E11A5565-0E59-4790-9089-A3C240826724}"/>
  <tableColumns count="6">
    <tableColumn id="1" xr3:uid="{672E119D-F0BB-4D8D-96A4-20D2BE9DDE88}" name="Elementi" dataDxfId="626"/>
    <tableColumn id="2" xr3:uid="{F3F7D3E3-29A6-4233-AB13-FA92EDC6522A}" name="Vendndodhja" dataDxfId="625"/>
    <tableColumn id="3" xr3:uid="{41FF7EE3-2CD9-478F-9DEB-A599B74487B3}" name="Kapaciteti I instaluar(MWh)" dataDxfId="624"/>
    <tableColumn id="4" xr3:uid="{22079BA8-E840-49CC-8009-5081E14AA175}" name="Lloji gjenerimit" dataDxfId="623"/>
    <tableColumn id="5" xr3:uid="{6974B0C8-27B5-4856-80EA-A235796984AD}" name="Arsyeja" dataDxfId="622"/>
    <tableColumn id="6" xr3:uid="{6227AB7F-F989-465D-8239-EF882A1A3EDE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57906408-FEE6-49CB-AC9E-AB9FBEA2E2AE}" name="Table21497983" displayName="Table21497983" ref="D344:E368" totalsRowShown="0" headerRowDxfId="162" dataDxfId="160" headerRowBorderDxfId="161" tableBorderDxfId="159" totalsRowBorderDxfId="158">
  <autoFilter ref="D344:E368" xr:uid="{57906408-FEE6-49CB-AC9E-AB9FBEA2E2AE}"/>
  <tableColumns count="2">
    <tableColumn id="1" xr3:uid="{EC33A180-FCAF-40A4-AA1A-AF38E0C1F6E6}" name="Hour" dataDxfId="157"/>
    <tableColumn id="2" xr3:uid="{97510198-43BA-4271-8D31-8AA39D51CA40}" name="Schedule MW" dataDxfId="156">
      <calculatedColumnFormula>'[1]D-1'!E10</calculatedColumnFormula>
    </tableColumn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20A4702-8529-495A-B7D9-C131945E8FD4}" name="Table2024528084" displayName="Table2024528084" ref="B372:G380" totalsRowShown="0" headerRowDxfId="155" dataDxfId="153" headerRowBorderDxfId="154" tableBorderDxfId="152" totalsRowBorderDxfId="151">
  <autoFilter ref="B372:G380" xr:uid="{020A4702-8529-495A-B7D9-C131945E8FD4}"/>
  <tableColumns count="6">
    <tableColumn id="1" xr3:uid="{68818218-84A3-40BD-9372-A1ACBE1F8620}" name="Power Plant" dataDxfId="150"/>
    <tableColumn id="6" xr3:uid="{FADB1062-690C-42C5-89B9-C6D2779F8722}" name="Unit" dataDxfId="149"/>
    <tableColumn id="2" xr3:uid="{F470D2A1-0CC8-4CC4-A074-87669C07FF1C}" name="Installed capacity" dataDxfId="148"/>
    <tableColumn id="3" xr3:uid="{26B28DDE-0FF8-4140-B8EB-B7D7741E4CD1}" name="Voltage" dataDxfId="147"/>
    <tableColumn id="4" xr3:uid="{A9B32B1E-3892-4D76-8774-613EB8D6CF4C}" name="Location" dataDxfId="146"/>
    <tableColumn id="5" xr3:uid="{758A1F23-09E3-444E-A8E7-011722CBB0C9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2D7B2F38-0FDB-4F7D-B1FD-1E60ADA6FD26}" name="Table24548185" displayName="Table24548185" ref="C284:E289" totalsRowShown="0" headerRowDxfId="144" dataDxfId="142" headerRowBorderDxfId="143" tableBorderDxfId="141" totalsRowBorderDxfId="140">
  <autoFilter ref="C284:E289" xr:uid="{2D7B2F38-0FDB-4F7D-B1FD-1E60ADA6FD26}"/>
  <tableColumns count="3">
    <tableColumn id="1" xr3:uid="{DFE81574-ADA4-439E-85E5-CB62B1CC7D61}" name="Element" dataDxfId="139"/>
    <tableColumn id="2" xr3:uid="{E4EB9B98-FD36-438B-83CC-062ED04EE7F0}" name="Type" dataDxfId="138"/>
    <tableColumn id="3" xr3:uid="{18F61811-C5E5-4EA5-ABC5-8D6703F2ECE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42C7A510-EC98-40F0-ABC6-86C42B1E777A}" name="Table2558286" displayName="Table2558286" ref="A429:H454" totalsRowShown="0" headerRowDxfId="136" dataDxfId="134" headerRowBorderDxfId="135" tableBorderDxfId="133" totalsRowBorderDxfId="132">
  <autoFilter ref="A429:H454" xr:uid="{42C7A510-EC98-40F0-ABC6-86C42B1E777A}"/>
  <tableColumns count="8">
    <tableColumn id="1" xr3:uid="{BF94D606-7E49-4B40-93D8-DA8C573837E8}" name="Hour" dataDxfId="131"/>
    <tableColumn id="2" xr3:uid="{BBEE3E43-B2EB-4A82-8D92-264B848845DA}" name="aFRR+" dataDxfId="130">
      <calculatedColumnFormula>'[1]W-1'!B16</calculatedColumnFormula>
    </tableColumn>
    <tableColumn id="3" xr3:uid="{222880A1-D6BC-4939-AD44-E0266C3F9907}" name="aFRR-" dataDxfId="129">
      <calculatedColumnFormula>'[1]W-1'!C16</calculatedColumnFormula>
    </tableColumn>
    <tableColumn id="4" xr3:uid="{A7486EB9-9349-4B4A-8162-528C96D7F439}" name="mFRR+" dataDxfId="128">
      <calculatedColumnFormula>'[1]W-1'!D16</calculatedColumnFormula>
    </tableColumn>
    <tableColumn id="5" xr3:uid="{7290AC48-4AE4-4C8B-9F39-2B9C9CF6FEC4}" name="mFRR-" dataDxfId="127">
      <calculatedColumnFormula>'[1]W-1'!E16</calculatedColumnFormula>
    </tableColumn>
    <tableColumn id="6" xr3:uid="{3A234585-57F7-4139-A4E3-8C5A9C88B536}" name="RR+" dataDxfId="126">
      <calculatedColumnFormula>'[1]W-1'!F16</calculatedColumnFormula>
    </tableColumn>
    <tableColumn id="7" xr3:uid="{15E3470C-C23F-462D-9D10-3C427A998736}" name="RR-" dataDxfId="125">
      <calculatedColumnFormula>'[1]W-1'!G16</calculatedColumnFormula>
    </tableColumn>
    <tableColumn id="8" xr3:uid="{5012612C-A03A-4D16-93CF-7F79D2E79C29}" name="Total" dataDxfId="124">
      <calculatedColumnFormula>'[1]W-1'!H16</calculatedColumnFormula>
    </tableColumn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A84E3713-000C-4399-8FD0-6A70FE10E469}" name="Table5568387" displayName="Table5568387" ref="C484:E652" totalsRowShown="0" headerRowDxfId="123" headerRowBorderDxfId="122" tableBorderDxfId="121" totalsRowBorderDxfId="120">
  <autoFilter ref="C484:E652" xr:uid="{A84E3713-000C-4399-8FD0-6A70FE10E469}"/>
  <tableColumns count="3">
    <tableColumn id="1" xr3:uid="{7660F94F-095B-46E1-BD7A-1EBE265A72A2}" name="hour" dataDxfId="119"/>
    <tableColumn id="2" xr3:uid="{FFE73576-7B26-4284-83E5-148A9398670D}" name="Load (MWh)" dataDxfId="118">
      <calculatedColumnFormula>'[1]Publikime AL'!D612</calculatedColumnFormula>
    </tableColumn>
    <tableColumn id="3" xr3:uid="{46F1384D-6779-40BE-8B02-08467B3B5611}" name="Losses (MWh)" dataDxfId="117">
      <calculatedColumnFormula>'[1]Publikime AL'!E612</calculatedColumnFormula>
    </tableColumn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24165F45-8374-411B-B5F3-806B55085854}" name="Table6578488" displayName="Table6578488" ref="C656:E668" totalsRowShown="0" headerRowDxfId="116" dataDxfId="114" headerRowBorderDxfId="115" tableBorderDxfId="113" totalsRowBorderDxfId="112">
  <autoFilter ref="C656:E668" xr:uid="{24165F45-8374-411B-B5F3-806B55085854}"/>
  <tableColumns count="3">
    <tableColumn id="1" xr3:uid="{95198C93-142D-49F5-93AE-91750398D24E}" name="Month" dataDxfId="111"/>
    <tableColumn id="2" xr3:uid="{60395A1C-628B-454E-93F3-5CBBB3714F18}" name="Average Load" dataDxfId="110">
      <calculatedColumnFormula>'[1]Publikime AL'!D812</calculatedColumnFormula>
    </tableColumn>
    <tableColumn id="3" xr3:uid="{704409F5-7CE5-40F5-ACD1-9990CD9919E6}" name="Max Load" dataDxfId="109">
      <calculatedColumnFormula>'[1]Publikime AL'!E812</calculatedColumnFormula>
    </tableColumn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2CB398C5-350D-47CF-B305-5FA76E7C3D58}" name="Table127588589" displayName="Table127588589" ref="A673:H675" headerRowCount="0" totalsRowShown="0" headerRowDxfId="108" dataDxfId="106" headerRowBorderDxfId="107" tableBorderDxfId="105" totalsRowBorderDxfId="104">
  <tableColumns count="8">
    <tableColumn id="1" xr3:uid="{E063167F-3600-4A57-B8C9-16D27C8A9977}" name="Data" headerRowDxfId="103" dataDxfId="102"/>
    <tableColumn id="2" xr3:uid="{0D1499F5-1C5A-48D0-93D6-4A68FF9C2E31}" name="10-26-2020" headerRowDxfId="101" dataDxfId="100">
      <calculatedColumnFormula>'[3]Publikime AL'!B849</calculatedColumnFormula>
    </tableColumn>
    <tableColumn id="3" xr3:uid="{70CA7D3C-BC5F-49EE-8555-C7BD95A4B622}" name="10-27-2020" headerRowDxfId="99" dataDxfId="98">
      <calculatedColumnFormula>'[3]Publikime AL'!C849</calculatedColumnFormula>
    </tableColumn>
    <tableColumn id="4" xr3:uid="{E5E83CC5-43BB-4576-BEF8-50B9F9DA453F}" name="10-28-2020" headerRowDxfId="97" dataDxfId="96">
      <calculatedColumnFormula>'[3]Publikime AL'!D849</calculatedColumnFormula>
    </tableColumn>
    <tableColumn id="5" xr3:uid="{DB5E6707-BF59-4BB2-AB97-3CF14E3F7081}" name="10-29-2020" headerRowDxfId="95" dataDxfId="94">
      <calculatedColumnFormula>'[3]Publikime AL'!E849</calculatedColumnFormula>
    </tableColumn>
    <tableColumn id="6" xr3:uid="{727332AA-2C71-4885-A554-2C94D065DA9A}" name="10-30-2020" headerRowDxfId="93" dataDxfId="92">
      <calculatedColumnFormula>'[3]Publikime AL'!F849</calculatedColumnFormula>
    </tableColumn>
    <tableColumn id="7" xr3:uid="{230E4220-7961-417A-AB4F-BE3C459B29C1}" name="10-31-2020" headerRowDxfId="91" dataDxfId="90">
      <calculatedColumnFormula>'[3]Publikime AL'!G849</calculatedColumnFormula>
    </tableColumn>
    <tableColumn id="8" xr3:uid="{84C33AE9-F73A-4696-B8AE-52091F208F47}" name="11-1-2020" headerRowDxfId="89" dataDxfId="88">
      <calculatedColumnFormula>'[3]Publikime AL'!H849</calculatedColumnFormula>
    </tableColumn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D7AC8550-A6AF-4CE4-ADC1-AD091EBC740B}" name="Table27598690" displayName="Table27598690" ref="C679:F680" headerRowDxfId="87" headerRowBorderDxfId="86" tableBorderDxfId="85" totalsRowBorderDxfId="84">
  <autoFilter ref="C679:F680" xr:uid="{D7AC8550-A6AF-4CE4-ADC1-AD091EBC740B}"/>
  <tableColumns count="4">
    <tableColumn id="1" xr3:uid="{02CDDE3D-BDBF-4F34-B497-F6C6912DE747}" name="Nr." totalsRowLabel="Total" dataDxfId="83" totalsRowDxfId="82"/>
    <tableColumn id="2" xr3:uid="{36024547-1AC6-489C-B278-CC79E027F0FA}" name="Substation" dataDxfId="81" totalsRowDxfId="80"/>
    <tableColumn id="3" xr3:uid="{DD154E72-191B-4AB7-B44A-590530297FAF}" name="Hour" dataDxfId="79" totalsRowDxfId="78"/>
    <tableColumn id="4" xr3:uid="{A4D24CE9-EE04-4AA1-97D4-DAA8A8026CCC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7B2257B6-FD13-456D-99C2-FD36A7914FC8}" name="Table2729608791" displayName="Table2729608791" ref="C684:F685" headerRowDxfId="75" headerRowBorderDxfId="74" tableBorderDxfId="73" totalsRowBorderDxfId="72">
  <autoFilter ref="C684:F685" xr:uid="{7B2257B6-FD13-456D-99C2-FD36A7914FC8}"/>
  <tableColumns count="4">
    <tableColumn id="1" xr3:uid="{F1894E96-7805-4F18-B75D-33C983AEAB85}" name="Nr." totalsRowLabel="Total" dataDxfId="71" totalsRowDxfId="70"/>
    <tableColumn id="2" xr3:uid="{EF474068-F6BD-4044-B7CA-86311964C63E}" name="Substation" dataDxfId="69" totalsRowDxfId="68"/>
    <tableColumn id="3" xr3:uid="{B57D554E-9C56-40B7-83D5-21638619F0BB}" name="Hour" dataDxfId="67" totalsRowDxfId="66"/>
    <tableColumn id="4" xr3:uid="{4795AB93-0080-4766-9DD6-9D82F44FFEE6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6129D92-5E6F-4649-AC69-49D9546E12B5}" name="Table29618892" displayName="Table29618892" ref="C84:F108" totalsRowShown="0" headerRowDxfId="63" dataDxfId="61" headerRowBorderDxfId="62" tableBorderDxfId="60" totalsRowBorderDxfId="59">
  <autoFilter ref="C84:F108" xr:uid="{A6129D92-5E6F-4649-AC69-49D9546E12B5}"/>
  <tableColumns count="4">
    <tableColumn id="1" xr3:uid="{EBFD012F-0788-48EF-81E0-2778385B3E05}" name="Hour" dataDxfId="58"/>
    <tableColumn id="2" xr3:uid="{2C3C1732-AEAC-492E-B0B9-987724960C22}" name="Production" dataDxfId="57">
      <calculatedColumnFormula>'[1]Publikime AL'!D160</calculatedColumnFormula>
    </tableColumn>
    <tableColumn id="3" xr3:uid="{A9E0D579-61D4-4BBC-890D-C9382AD8721B}" name="Exchange" dataDxfId="56">
      <calculatedColumnFormula>'[1]Publikime AL'!E160</calculatedColumnFormula>
    </tableColumn>
    <tableColumn id="4" xr3:uid="{1446783F-0EBD-46A4-925F-9D2387A3FD1D}" name="Consumption" dataDxfId="55">
      <calculatedColumnFormula>'[1]Publikime AL'!F160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12FD9DE5-4ADF-46F1-B68D-B2E284627250}" name="Table911103" displayName="Table911103" ref="B242:G243" totalsRowShown="0" headerRowDxfId="620" dataDxfId="618" headerRowBorderDxfId="619" tableBorderDxfId="617" totalsRowBorderDxfId="616">
  <autoFilter ref="B242:G243" xr:uid="{12FD9DE5-4ADF-46F1-B68D-B2E284627250}"/>
  <tableColumns count="6">
    <tableColumn id="1" xr3:uid="{3D948C79-24C8-4671-BD2A-AB201B4CBF6D}" name="Elementi" dataDxfId="615"/>
    <tableColumn id="2" xr3:uid="{2C03539E-FCD8-4736-BD7A-893AD8251E2D}" name="Vendndodhja" dataDxfId="614"/>
    <tableColumn id="3" xr3:uid="{4FF7DFB7-ABDD-4F39-BEB3-B83B6665BAC8}" name="Kapaciteti I instaluar(MWh)" dataDxfId="613"/>
    <tableColumn id="4" xr3:uid="{419575E6-7D32-4103-B713-20EF3131F055}" name="Lloji gjenerimit" dataDxfId="612"/>
    <tableColumn id="5" xr3:uid="{305C7F46-F4DD-4F31-821A-D4C735E12294}" name="Arsyeja" dataDxfId="611"/>
    <tableColumn id="6" xr3:uid="{6734540A-39A2-4858-B8B2-53BBD5BE21F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9B0B2287-1270-42D1-BF2C-38D5EC798264}" name="Table1441723493" displayName="Table1441723493" ref="C177:E183" totalsRowShown="0" headerRowDxfId="54" dataDxfId="52" headerRowBorderDxfId="53" tableBorderDxfId="51" totalsRowBorderDxfId="50">
  <autoFilter ref="C177:E183" xr:uid="{9B0B2287-1270-42D1-BF2C-38D5EC798264}"/>
  <tableColumns count="3">
    <tableColumn id="1" xr3:uid="{17113538-73C8-4A96-8326-6878A4D51919}" name="Area 1" dataDxfId="49"/>
    <tableColumn id="2" xr3:uid="{B9BA7305-B34A-4A6D-9D86-567461BA4EA3}" name="Area 2" dataDxfId="48"/>
    <tableColumn id="3" xr3:uid="{518DB30A-90D4-422A-BB21-ED00AA3DA3BE}" name="NTC(MW)" dataDxfId="47">
      <calculatedColumnFormula>'[1]Publikime AL'!E281</calculatedColumnFormula>
    </tableColumn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4129ACBB-D127-436F-ACED-B9D9BE46F77B}" name="Table141743743594" displayName="Table141743743594" ref="C207:E213" totalsRowShown="0" headerRowDxfId="46" dataDxfId="44" headerRowBorderDxfId="45" tableBorderDxfId="43" totalsRowBorderDxfId="42">
  <autoFilter ref="C207:E213" xr:uid="{4129ACBB-D127-436F-ACED-B9D9BE46F77B}"/>
  <tableColumns count="3">
    <tableColumn id="1" xr3:uid="{0A62D4CC-4B3E-4A9F-AE2C-2C099D3A4018}" name="Area 1" dataDxfId="41"/>
    <tableColumn id="2" xr3:uid="{65237605-DC93-4568-9526-C2E63440E454}" name="Area 2" dataDxfId="40"/>
    <tableColumn id="3" xr3:uid="{18CCD36E-6765-4D6C-A49E-6C783F629568}" name="NTC(MW)" dataDxfId="39">
      <calculatedColumnFormula>'[1]Publikime AL'!E311</calculatedColumnFormula>
    </tableColumn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4C512FEE-A561-42D2-88C1-C08A41298630}" name="Table3895" displayName="Table3895" ref="A387:I411" totalsRowShown="0" headerRowDxfId="38" dataDxfId="36" headerRowBorderDxfId="37" tableBorderDxfId="35" totalsRowBorderDxfId="34">
  <tableColumns count="9">
    <tableColumn id="1" xr3:uid="{F7FF9E1B-B127-4B12-AFF9-202F47AAA727}" name="Hour" dataDxfId="33"/>
    <tableColumn id="2" xr3:uid="{61E4E6D6-3BAE-4233-BAF5-77D2D90EE541}" name="Fierze 1" dataDxfId="32">
      <calculatedColumnFormula>'[1]Publikime AL'!B516</calculatedColumnFormula>
    </tableColumn>
    <tableColumn id="3" xr3:uid="{DCC6EE19-18C5-4E48-AD2D-B5AC542CCBBA}" name="Fierze 2" dataDxfId="31">
      <calculatedColumnFormula>'[1]Publikime AL'!C516</calculatedColumnFormula>
    </tableColumn>
    <tableColumn id="4" xr3:uid="{5ECA577B-E9BE-4A31-A1F9-A86E3404A578}" name="Fierze 3" dataDxfId="30">
      <calculatedColumnFormula>'[1]Publikime AL'!D516</calculatedColumnFormula>
    </tableColumn>
    <tableColumn id="5" xr3:uid="{5CB2FC28-B688-40BB-9852-5398DBD9A209}" name="Fierze 4" dataDxfId="29">
      <calculatedColumnFormula>'[1]Publikime AL'!E516</calculatedColumnFormula>
    </tableColumn>
    <tableColumn id="6" xr3:uid="{A6E073C5-577A-4FF0-AC7C-53C9DE065910}" name="Koman 1" dataDxfId="28">
      <calculatedColumnFormula>'[1]Publikime AL'!F516</calculatedColumnFormula>
    </tableColumn>
    <tableColumn id="7" xr3:uid="{89C45587-108B-46BB-88BF-9A37630A1283}" name="Koman 2" dataDxfId="27">
      <calculatedColumnFormula>'[1]Publikime AL'!G516</calculatedColumnFormula>
    </tableColumn>
    <tableColumn id="8" xr3:uid="{CC87BE12-B262-4F39-953B-EA13B7576490}" name="Koman 3" dataDxfId="26">
      <calculatedColumnFormula>'[1]Publikime AL'!H516</calculatedColumnFormula>
    </tableColumn>
    <tableColumn id="9" xr3:uid="{19FBE101-FE48-426A-9C92-F4E68C13091B}" name="Koman 4" dataDxfId="25">
      <calculatedColumnFormula>'[1]Publikime AL'!I516</calculatedColumnFormula>
    </tableColumn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B71DB974-B3D9-4907-A0AC-FE68CC9EE8F1}" name="Table4096" displayName="Table4096" ref="A254:G278" totalsRowShown="0" headerRowDxfId="24" headerRowBorderDxfId="23" tableBorderDxfId="22" totalsRowBorderDxfId="21">
  <tableColumns count="7">
    <tableColumn id="1" xr3:uid="{37476B6E-5FC0-4B27-AB30-2FD1976905DD}" name="Hour" dataDxfId="20"/>
    <tableColumn id="2" xr3:uid="{5EB1C9F7-6B53-42F4-B2C6-AF086843C218}" name=" Bistrice-Myrtos" dataDxfId="19">
      <calculatedColumnFormula>'[1]Publikime AL'!B358</calculatedColumnFormula>
    </tableColumn>
    <tableColumn id="3" xr3:uid="{03755AD6-8719-47B4-B100-ADDE87370250}" name=" FIERZE-PRIZREN" dataDxfId="18">
      <calculatedColumnFormula>'[1]Publikime AL'!C358</calculatedColumnFormula>
    </tableColumn>
    <tableColumn id="4" xr3:uid="{5774760A-BBCD-41E8-A38C-FC0A874A883D}" name="KOPLIK-PODGORICA" dataDxfId="17">
      <calculatedColumnFormula>'[1]Publikime AL'!D358</calculatedColumnFormula>
    </tableColumn>
    <tableColumn id="5" xr3:uid="{5C067FB5-A3A1-4CDB-8E07-C0A7AB381449}" name="KOMAN-KOSOVA" dataDxfId="16">
      <calculatedColumnFormula>'[1]Publikime AL'!E358</calculatedColumnFormula>
    </tableColumn>
    <tableColumn id="6" xr3:uid="{D5EC6E9B-B0E3-4A2E-A963-9B08CDEFB51D}" name="TIRANA2-PODGORICE" dataDxfId="15">
      <calculatedColumnFormula>'[1]Publikime AL'!F358</calculatedColumnFormula>
    </tableColumn>
    <tableColumn id="7" xr3:uid="{66C8980D-5A5C-4994-81FE-37FC9F04807C}" name="ZEMBLAK-KARDIA" dataDxfId="14">
      <calculatedColumnFormula>'[1]Publikime AL'!G358</calculatedColumnFormula>
    </tableColumn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9BDE1971-BB46-442F-BB3E-4C1B1C9CFC37}" name="Table414397" displayName="Table414397" ref="A416:I417" totalsRowShown="0" headerRowDxfId="13" dataDxfId="11" headerRowBorderDxfId="12" tableBorderDxfId="10" totalsRowBorderDxfId="9">
  <tableColumns count="9">
    <tableColumn id="1" xr3:uid="{7C812881-DE3C-4004-A5F1-296715456856}" name=" " dataDxfId="8"/>
    <tableColumn id="2" xr3:uid="{6EADCB96-843D-444B-9324-04C80B842A16}" name="Fierze 1" dataDxfId="7">
      <calculatedColumnFormula>SUM(B389:B412)</calculatedColumnFormula>
    </tableColumn>
    <tableColumn id="3" xr3:uid="{BCD18C3D-7413-4F72-9D92-ABE6FB31BA6B}" name="Fierze 2" dataDxfId="6">
      <calculatedColumnFormula>SUM(C389:C412)</calculatedColumnFormula>
    </tableColumn>
    <tableColumn id="4" xr3:uid="{699B1223-74CD-4A1D-B95C-BD5341591998}" name="Fierze 3" dataDxfId="5">
      <calculatedColumnFormula>SUM(D389:D412)</calculatedColumnFormula>
    </tableColumn>
    <tableColumn id="5" xr3:uid="{B69AB04D-26F8-43A5-950F-513DDF89743C}" name="Fierze 4" dataDxfId="4">
      <calculatedColumnFormula>SUM(E389:E412)</calculatedColumnFormula>
    </tableColumn>
    <tableColumn id="6" xr3:uid="{2044FEF4-18E7-48EC-840E-8EE9A4ECC8D3}" name="Koman 1" dataDxfId="3">
      <calculatedColumnFormula>SUM(F389:F412)</calculatedColumnFormula>
    </tableColumn>
    <tableColumn id="7" xr3:uid="{B1A606A6-EE99-4473-BE51-1AB39B57C18C}" name="Koman 2" dataDxfId="2">
      <calculatedColumnFormula>SUM(G389:G412)</calculatedColumnFormula>
    </tableColumn>
    <tableColumn id="8" xr3:uid="{463EC033-0F98-41D2-BAB6-D66674D99A78}" name="Koman 3" dataDxfId="1">
      <calculatedColumnFormula>SUM(H389:H412)</calculatedColumnFormula>
    </tableColumn>
    <tableColumn id="9" xr3:uid="{6E42C05D-D63D-4BB3-896E-7B1E9F6ED92E}" name="Koman 4" dataDxfId="0">
      <calculatedColumnFormula>SUM(I389:I412)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E50D854-ED41-493F-A1FC-0AFA587BB258}" name="Table91112104" displayName="Table91112104" ref="B247:G251" totalsRowShown="0" headerRowDxfId="609" dataDxfId="607" headerRowBorderDxfId="608" tableBorderDxfId="606" totalsRowBorderDxfId="605">
  <autoFilter ref="B247:G251" xr:uid="{1E50D854-ED41-493F-A1FC-0AFA587BB258}"/>
  <tableColumns count="6">
    <tableColumn id="1" xr3:uid="{016ECE80-E342-48AA-A998-385D3D4E9357}" name="Elementi" dataDxfId="604"/>
    <tableColumn id="2" xr3:uid="{0A49BD82-6CA8-4204-8FDE-91330F05047B}" name="Vendndodhja" dataDxfId="603"/>
    <tableColumn id="3" xr3:uid="{DAAFC0EF-333E-4450-A4A5-CC8FBA94C531}" name="Kapaciteti I instaluar(MWh)" dataDxfId="602"/>
    <tableColumn id="4" xr3:uid="{27546020-D10E-434D-A19A-2FDC0A360F98}" name="Lloji gjenerimit" dataDxfId="601"/>
    <tableColumn id="5" xr3:uid="{1993F323-B289-4878-ADAB-F653AA935FA4}" name="Arsyeja" dataDxfId="600"/>
    <tableColumn id="6" xr3:uid="{2E496EC6-F485-4E3F-AF85-289D3BDEC30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8FD17124-D869-4C49-BF4E-4349B2ACD0C2}" name="Table9111213105" displayName="Table9111213105" ref="B255:G256" totalsRowShown="0" headerRowDxfId="598" dataDxfId="596" headerRowBorderDxfId="597" tableBorderDxfId="595" totalsRowBorderDxfId="594">
  <autoFilter ref="B255:G256" xr:uid="{8FD17124-D869-4C49-BF4E-4349B2ACD0C2}"/>
  <tableColumns count="6">
    <tableColumn id="1" xr3:uid="{94CF992D-BFBF-4619-A182-92217862BD36}" name="Elementi" dataDxfId="593"/>
    <tableColumn id="2" xr3:uid="{710C22FB-2467-4611-B10F-1E0725C17E63}" name="Vendndodhja" dataDxfId="592"/>
    <tableColumn id="3" xr3:uid="{BA4A3A24-D78A-45C5-97DC-0E6C356AC1DB}" name="Kapaciteti I instaluar(MWh)" dataDxfId="591"/>
    <tableColumn id="4" xr3:uid="{0B99EAE1-0C47-4C78-827F-476D20571D8C}" name="Lloji gjenerimit" dataDxfId="590"/>
    <tableColumn id="5" xr3:uid="{A001F7CF-9128-4167-9FFB-7113B22198CC}" name="Arsyeja" dataDxfId="589"/>
    <tableColumn id="6" xr3:uid="{063E8C0E-75D2-409E-B2AD-EDDB6B1775F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CD88479-A079-45CD-9C48-A5A1A4C2BE6C}" name="Table13106" displayName="Table13106" ref="C260:E266" totalsRowShown="0" headerRowDxfId="587" dataDxfId="585" headerRowBorderDxfId="586" tableBorderDxfId="584" totalsRowBorderDxfId="583">
  <tableColumns count="3">
    <tableColumn id="1" xr3:uid="{5EA38F26-189F-4E38-8BD3-09B2EACB9706}" name="Zona 1" dataDxfId="582"/>
    <tableColumn id="2" xr3:uid="{42414623-4F0F-4BB2-A3E3-84EB84BBF1A6}" name="Zona 2" dataDxfId="581"/>
    <tableColumn id="3" xr3:uid="{126DEB6C-7C2D-4F64-9D4B-548BDF24EFD5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activeCell="I12" sqref="I1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f>'[1]D-1'!B2:I2</f>
        <v>45880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f>'[1]D-1'!H5</f>
        <v>24903.84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72" t="str">
        <f>[1]!Table123[[#Headers],[08/11/2025]]</f>
        <v>08/11/2025</v>
      </c>
      <c r="C10" s="172" t="str">
        <f>[1]!Table123[[#Headers],[08/12/2025]]</f>
        <v>08/12/2025</v>
      </c>
      <c r="D10" s="172" t="str">
        <f>[1]!Table123[[#Headers],[13/08/2025]]</f>
        <v>13/08/2025</v>
      </c>
      <c r="E10" s="172" t="str">
        <f>[1]!Table123[[#Headers],[14/08/2025]]</f>
        <v>14/08/2025</v>
      </c>
      <c r="F10" s="172">
        <v>45884</v>
      </c>
      <c r="G10" s="172" t="str">
        <f>[1]!Table123[[#Headers],[16/08/2025]]</f>
        <v>16/08/2025</v>
      </c>
      <c r="H10" s="172" t="s">
        <v>409</v>
      </c>
      <c r="I10" s="12"/>
    </row>
    <row r="11" spans="1:9" x14ac:dyDescent="0.25">
      <c r="A11" s="20" t="s">
        <v>11</v>
      </c>
      <c r="B11" s="21">
        <v>641</v>
      </c>
      <c r="C11" s="21">
        <v>627</v>
      </c>
      <c r="D11" s="21">
        <v>653</v>
      </c>
      <c r="E11" s="21">
        <v>669</v>
      </c>
      <c r="F11" s="21">
        <v>679</v>
      </c>
      <c r="G11" s="21">
        <v>649</v>
      </c>
      <c r="H11" s="21">
        <v>700</v>
      </c>
      <c r="I11" s="12"/>
    </row>
    <row r="12" spans="1:9" x14ac:dyDescent="0.25">
      <c r="A12" s="20" t="s">
        <v>12</v>
      </c>
      <c r="B12" s="21">
        <v>1236</v>
      </c>
      <c r="C12" s="21">
        <v>1304</v>
      </c>
      <c r="D12" s="21">
        <v>1326</v>
      </c>
      <c r="E12" s="21">
        <v>1346</v>
      </c>
      <c r="F12" s="21">
        <v>1356</v>
      </c>
      <c r="G12" s="21">
        <v>1372</v>
      </c>
      <c r="H12" s="21">
        <v>1338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f>D40+1</f>
        <v>2</v>
      </c>
      <c r="F40" s="19">
        <f>E40+1</f>
        <v>3</v>
      </c>
      <c r="G40" s="19">
        <f>F40+1</f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32">
        <v>2024</v>
      </c>
      <c r="D70" s="33"/>
      <c r="E70" s="34"/>
      <c r="F70"/>
      <c r="I70" s="12"/>
    </row>
    <row r="71" spans="1:9" x14ac:dyDescent="0.25">
      <c r="A71" s="10"/>
      <c r="C71" s="35" t="s">
        <v>18</v>
      </c>
      <c r="D71" s="36" t="s">
        <v>11</v>
      </c>
      <c r="E71" s="36" t="s">
        <v>12</v>
      </c>
      <c r="G71" s="11"/>
      <c r="H71"/>
      <c r="I71" s="37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7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7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7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7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7"/>
    </row>
    <row r="77" spans="1:9" x14ac:dyDescent="0.25">
      <c r="A77" s="10"/>
      <c r="C77" s="28">
        <f t="shared" ref="C77:C89" si="0">C76+1</f>
        <v>6</v>
      </c>
      <c r="D77" s="29">
        <v>550</v>
      </c>
      <c r="E77" s="29">
        <v>1500</v>
      </c>
      <c r="G77" s="11"/>
      <c r="H77"/>
      <c r="I77" s="37"/>
    </row>
    <row r="78" spans="1:9" x14ac:dyDescent="0.25">
      <c r="A78" s="10"/>
      <c r="C78" s="28">
        <f t="shared" si="0"/>
        <v>7</v>
      </c>
      <c r="D78" s="29">
        <v>550</v>
      </c>
      <c r="E78" s="29">
        <v>1450</v>
      </c>
      <c r="G78" s="11"/>
      <c r="H78"/>
      <c r="I78" s="37"/>
    </row>
    <row r="79" spans="1:9" x14ac:dyDescent="0.25">
      <c r="A79" s="10"/>
      <c r="C79" s="28">
        <f t="shared" si="0"/>
        <v>8</v>
      </c>
      <c r="D79" s="29">
        <v>550</v>
      </c>
      <c r="E79" s="29">
        <v>1400</v>
      </c>
      <c r="G79" s="11"/>
      <c r="H79"/>
      <c r="I79" s="37"/>
    </row>
    <row r="80" spans="1:9" x14ac:dyDescent="0.25">
      <c r="A80" s="10"/>
      <c r="C80" s="28">
        <f t="shared" si="0"/>
        <v>9</v>
      </c>
      <c r="D80" s="29">
        <v>550</v>
      </c>
      <c r="E80" s="29">
        <v>1300</v>
      </c>
      <c r="G80" s="11"/>
      <c r="H80"/>
      <c r="I80" s="37"/>
    </row>
    <row r="81" spans="1:9" ht="15.75" customHeight="1" x14ac:dyDescent="0.25">
      <c r="A81" s="10"/>
      <c r="C81" s="28">
        <f t="shared" si="0"/>
        <v>10</v>
      </c>
      <c r="D81" s="29">
        <v>550</v>
      </c>
      <c r="E81" s="29">
        <v>1250</v>
      </c>
      <c r="G81" s="11"/>
      <c r="H81"/>
      <c r="I81" s="37"/>
    </row>
    <row r="82" spans="1:9" ht="15.75" customHeight="1" x14ac:dyDescent="0.25">
      <c r="A82" s="10"/>
      <c r="C82" s="28">
        <f t="shared" si="0"/>
        <v>11</v>
      </c>
      <c r="D82" s="29">
        <v>550</v>
      </c>
      <c r="E82" s="29">
        <v>1250</v>
      </c>
      <c r="G82" s="11"/>
      <c r="H82"/>
      <c r="I82" s="37"/>
    </row>
    <row r="83" spans="1:9" x14ac:dyDescent="0.25">
      <c r="A83" s="10"/>
      <c r="C83" s="28">
        <f t="shared" si="0"/>
        <v>12</v>
      </c>
      <c r="D83" s="29">
        <v>550</v>
      </c>
      <c r="E83" s="29">
        <v>1250</v>
      </c>
      <c r="G83" s="11"/>
      <c r="H83"/>
      <c r="I83" s="37"/>
    </row>
    <row r="84" spans="1:9" x14ac:dyDescent="0.25">
      <c r="A84" s="10"/>
      <c r="C84" s="28">
        <f t="shared" si="0"/>
        <v>13</v>
      </c>
      <c r="D84" s="29">
        <v>550</v>
      </c>
      <c r="E84" s="29">
        <v>1200</v>
      </c>
      <c r="G84" s="11"/>
      <c r="H84"/>
      <c r="I84" s="37"/>
    </row>
    <row r="85" spans="1:9" x14ac:dyDescent="0.25">
      <c r="A85" s="10"/>
      <c r="C85" s="28">
        <f t="shared" si="0"/>
        <v>14</v>
      </c>
      <c r="D85" s="29">
        <v>550</v>
      </c>
      <c r="E85" s="29">
        <v>1200</v>
      </c>
      <c r="G85" s="11"/>
      <c r="H85"/>
      <c r="I85" s="37"/>
    </row>
    <row r="86" spans="1:9" x14ac:dyDescent="0.25">
      <c r="A86" s="10"/>
      <c r="C86" s="28">
        <f t="shared" si="0"/>
        <v>15</v>
      </c>
      <c r="D86" s="29">
        <v>550</v>
      </c>
      <c r="E86" s="29">
        <v>1150</v>
      </c>
      <c r="G86" s="11"/>
      <c r="H86"/>
      <c r="I86" s="37"/>
    </row>
    <row r="87" spans="1:9" x14ac:dyDescent="0.25">
      <c r="A87" s="10"/>
      <c r="C87" s="28">
        <f t="shared" si="0"/>
        <v>16</v>
      </c>
      <c r="D87" s="29">
        <v>550</v>
      </c>
      <c r="E87" s="29">
        <v>1100</v>
      </c>
      <c r="G87" s="11"/>
      <c r="H87"/>
      <c r="I87" s="37"/>
    </row>
    <row r="88" spans="1:9" x14ac:dyDescent="0.25">
      <c r="A88" s="10"/>
      <c r="C88" s="28">
        <f t="shared" si="0"/>
        <v>17</v>
      </c>
      <c r="D88" s="29">
        <v>550</v>
      </c>
      <c r="E88" s="29">
        <v>1100</v>
      </c>
      <c r="G88" s="11"/>
      <c r="H88"/>
      <c r="I88" s="37"/>
    </row>
    <row r="89" spans="1:9" x14ac:dyDescent="0.25">
      <c r="A89" s="10"/>
      <c r="C89" s="28">
        <f t="shared" si="0"/>
        <v>18</v>
      </c>
      <c r="D89" s="29">
        <v>550</v>
      </c>
      <c r="E89" s="29">
        <v>1050</v>
      </c>
      <c r="G89" s="11"/>
      <c r="H89"/>
      <c r="I89" s="37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7"/>
    </row>
    <row r="91" spans="1:9" x14ac:dyDescent="0.25">
      <c r="A91" s="10"/>
      <c r="C91" s="28">
        <f t="shared" ref="C91:C123" si="1">C90+1</f>
        <v>20</v>
      </c>
      <c r="D91" s="29">
        <v>510</v>
      </c>
      <c r="E91" s="29">
        <v>1000</v>
      </c>
      <c r="G91" s="11"/>
      <c r="H91"/>
      <c r="I91" s="37"/>
    </row>
    <row r="92" spans="1:9" x14ac:dyDescent="0.25">
      <c r="A92" s="10"/>
      <c r="C92" s="28">
        <f t="shared" si="1"/>
        <v>21</v>
      </c>
      <c r="D92" s="29">
        <v>510</v>
      </c>
      <c r="E92" s="29">
        <v>1000</v>
      </c>
      <c r="G92" s="11"/>
      <c r="H92"/>
      <c r="I92" s="37"/>
    </row>
    <row r="93" spans="1:9" x14ac:dyDescent="0.25">
      <c r="A93" s="10"/>
      <c r="C93" s="28">
        <f t="shared" si="1"/>
        <v>22</v>
      </c>
      <c r="D93" s="29">
        <v>550</v>
      </c>
      <c r="E93" s="29">
        <v>1050</v>
      </c>
      <c r="G93" s="11"/>
      <c r="H93"/>
      <c r="I93" s="37"/>
    </row>
    <row r="94" spans="1:9" x14ac:dyDescent="0.25">
      <c r="A94" s="10"/>
      <c r="C94" s="28">
        <f t="shared" si="1"/>
        <v>23</v>
      </c>
      <c r="D94" s="29">
        <v>510</v>
      </c>
      <c r="E94" s="29">
        <v>990</v>
      </c>
      <c r="G94" s="11"/>
      <c r="H94"/>
      <c r="I94" s="37"/>
    </row>
    <row r="95" spans="1:9" x14ac:dyDescent="0.25">
      <c r="A95" s="10"/>
      <c r="C95" s="28">
        <f t="shared" si="1"/>
        <v>24</v>
      </c>
      <c r="D95" s="29">
        <v>550</v>
      </c>
      <c r="E95" s="29">
        <v>1100</v>
      </c>
      <c r="G95" s="11"/>
      <c r="H95"/>
      <c r="I95" s="37"/>
    </row>
    <row r="96" spans="1:9" x14ac:dyDescent="0.25">
      <c r="A96" s="10"/>
      <c r="C96" s="28">
        <f t="shared" si="1"/>
        <v>25</v>
      </c>
      <c r="D96" s="29">
        <v>550</v>
      </c>
      <c r="E96" s="29">
        <v>1100</v>
      </c>
      <c r="G96" s="11"/>
      <c r="H96"/>
      <c r="I96" s="37"/>
    </row>
    <row r="97" spans="1:9" x14ac:dyDescent="0.25">
      <c r="A97" s="10"/>
      <c r="C97" s="28">
        <f t="shared" si="1"/>
        <v>26</v>
      </c>
      <c r="D97" s="29">
        <v>600</v>
      </c>
      <c r="E97" s="29">
        <v>1150</v>
      </c>
      <c r="G97" s="11"/>
      <c r="H97"/>
      <c r="I97" s="37"/>
    </row>
    <row r="98" spans="1:9" x14ac:dyDescent="0.25">
      <c r="A98" s="10"/>
      <c r="C98" s="28">
        <f t="shared" si="1"/>
        <v>27</v>
      </c>
      <c r="D98" s="29">
        <v>600</v>
      </c>
      <c r="E98" s="29">
        <v>1150</v>
      </c>
      <c r="G98" s="11"/>
      <c r="H98"/>
      <c r="I98" s="37"/>
    </row>
    <row r="99" spans="1:9" x14ac:dyDescent="0.25">
      <c r="A99" s="10"/>
      <c r="C99" s="28">
        <f t="shared" si="1"/>
        <v>28</v>
      </c>
      <c r="D99" s="29">
        <v>600</v>
      </c>
      <c r="E99" s="29">
        <v>1200</v>
      </c>
      <c r="G99" s="11"/>
      <c r="H99"/>
      <c r="I99" s="37"/>
    </row>
    <row r="100" spans="1:9" x14ac:dyDescent="0.25">
      <c r="A100" s="10"/>
      <c r="C100" s="28">
        <f t="shared" si="1"/>
        <v>29</v>
      </c>
      <c r="D100" s="29">
        <v>600</v>
      </c>
      <c r="E100" s="29">
        <v>1200</v>
      </c>
      <c r="G100" s="11"/>
      <c r="H100"/>
      <c r="I100" s="37"/>
    </row>
    <row r="101" spans="1:9" x14ac:dyDescent="0.25">
      <c r="A101" s="10"/>
      <c r="C101" s="28">
        <f t="shared" si="1"/>
        <v>30</v>
      </c>
      <c r="D101" s="29">
        <v>600</v>
      </c>
      <c r="E101" s="29">
        <v>1200</v>
      </c>
      <c r="G101" s="11"/>
      <c r="H101"/>
      <c r="I101" s="37"/>
    </row>
    <row r="102" spans="1:9" x14ac:dyDescent="0.25">
      <c r="A102" s="10"/>
      <c r="C102" s="28">
        <f t="shared" si="1"/>
        <v>31</v>
      </c>
      <c r="D102" s="29">
        <v>650</v>
      </c>
      <c r="E102" s="29">
        <v>1200</v>
      </c>
      <c r="G102" s="11"/>
      <c r="H102"/>
      <c r="I102" s="37"/>
    </row>
    <row r="103" spans="1:9" x14ac:dyDescent="0.25">
      <c r="A103" s="10"/>
      <c r="C103" s="28">
        <f t="shared" si="1"/>
        <v>32</v>
      </c>
      <c r="D103" s="29">
        <v>650</v>
      </c>
      <c r="E103" s="29">
        <v>1200</v>
      </c>
      <c r="G103" s="11"/>
      <c r="H103"/>
      <c r="I103" s="37"/>
    </row>
    <row r="104" spans="1:9" x14ac:dyDescent="0.25">
      <c r="A104" s="10"/>
      <c r="C104" s="28">
        <f t="shared" si="1"/>
        <v>33</v>
      </c>
      <c r="D104" s="29">
        <v>630</v>
      </c>
      <c r="E104" s="29">
        <v>1200</v>
      </c>
      <c r="G104" s="11"/>
      <c r="H104"/>
      <c r="I104" s="37"/>
    </row>
    <row r="105" spans="1:9" x14ac:dyDescent="0.25">
      <c r="A105" s="10"/>
      <c r="C105" s="28">
        <f t="shared" si="1"/>
        <v>34</v>
      </c>
      <c r="D105" s="29">
        <v>550</v>
      </c>
      <c r="E105" s="29">
        <v>1100</v>
      </c>
      <c r="G105" s="11"/>
      <c r="H105"/>
      <c r="I105" s="37"/>
    </row>
    <row r="106" spans="1:9" x14ac:dyDescent="0.25">
      <c r="A106" s="10"/>
      <c r="C106" s="28">
        <f t="shared" si="1"/>
        <v>35</v>
      </c>
      <c r="D106" s="29">
        <v>550</v>
      </c>
      <c r="E106" s="29">
        <v>1050</v>
      </c>
      <c r="G106" s="11"/>
      <c r="H106"/>
      <c r="I106" s="37"/>
    </row>
    <row r="107" spans="1:9" x14ac:dyDescent="0.25">
      <c r="A107" s="10"/>
      <c r="C107" s="28">
        <f t="shared" si="1"/>
        <v>36</v>
      </c>
      <c r="D107" s="29">
        <v>510</v>
      </c>
      <c r="E107" s="29">
        <v>1000</v>
      </c>
      <c r="G107" s="11"/>
      <c r="H107"/>
      <c r="I107" s="37"/>
    </row>
    <row r="108" spans="1:9" x14ac:dyDescent="0.25">
      <c r="A108" s="10"/>
      <c r="C108" s="28">
        <f t="shared" si="1"/>
        <v>37</v>
      </c>
      <c r="D108" s="29">
        <v>550</v>
      </c>
      <c r="E108" s="29">
        <v>1050</v>
      </c>
      <c r="G108" s="11"/>
      <c r="H108"/>
      <c r="I108" s="37"/>
    </row>
    <row r="109" spans="1:9" x14ac:dyDescent="0.25">
      <c r="A109" s="10"/>
      <c r="C109" s="28">
        <f t="shared" si="1"/>
        <v>38</v>
      </c>
      <c r="D109" s="29">
        <v>550</v>
      </c>
      <c r="E109" s="29">
        <v>1100</v>
      </c>
      <c r="G109" s="11"/>
      <c r="H109"/>
      <c r="I109" s="37"/>
    </row>
    <row r="110" spans="1:9" ht="15.75" customHeight="1" x14ac:dyDescent="0.25">
      <c r="A110" s="10"/>
      <c r="C110" s="28">
        <f t="shared" si="1"/>
        <v>39</v>
      </c>
      <c r="D110" s="29">
        <v>510</v>
      </c>
      <c r="E110" s="29">
        <v>1050</v>
      </c>
      <c r="G110" s="11"/>
      <c r="H110"/>
      <c r="I110" s="37"/>
    </row>
    <row r="111" spans="1:9" x14ac:dyDescent="0.25">
      <c r="A111" s="10"/>
      <c r="C111" s="28">
        <f t="shared" si="1"/>
        <v>40</v>
      </c>
      <c r="D111" s="29">
        <v>550</v>
      </c>
      <c r="E111" s="29">
        <v>1100</v>
      </c>
      <c r="G111" s="11"/>
      <c r="H111"/>
      <c r="I111" s="37"/>
    </row>
    <row r="112" spans="1:9" x14ac:dyDescent="0.25">
      <c r="A112" s="10"/>
      <c r="C112" s="28">
        <f t="shared" si="1"/>
        <v>41</v>
      </c>
      <c r="D112" s="29">
        <v>550</v>
      </c>
      <c r="E112" s="29">
        <v>1100</v>
      </c>
      <c r="G112" s="11"/>
      <c r="H112"/>
      <c r="I112" s="37"/>
    </row>
    <row r="113" spans="1:9" x14ac:dyDescent="0.25">
      <c r="A113" s="10"/>
      <c r="C113" s="28">
        <f t="shared" si="1"/>
        <v>42</v>
      </c>
      <c r="D113" s="29">
        <v>550</v>
      </c>
      <c r="E113" s="29">
        <v>1100</v>
      </c>
      <c r="G113" s="11"/>
      <c r="H113"/>
      <c r="I113" s="37"/>
    </row>
    <row r="114" spans="1:9" x14ac:dyDescent="0.25">
      <c r="A114" s="10"/>
      <c r="C114" s="28">
        <f t="shared" si="1"/>
        <v>43</v>
      </c>
      <c r="D114" s="29">
        <v>550</v>
      </c>
      <c r="E114" s="29">
        <v>1150</v>
      </c>
      <c r="G114" s="11"/>
      <c r="H114"/>
      <c r="I114" s="37"/>
    </row>
    <row r="115" spans="1:9" x14ac:dyDescent="0.25">
      <c r="A115" s="10"/>
      <c r="C115" s="28">
        <f t="shared" si="1"/>
        <v>44</v>
      </c>
      <c r="D115" s="29">
        <v>550</v>
      </c>
      <c r="E115" s="29">
        <v>1200</v>
      </c>
      <c r="G115" s="11"/>
      <c r="H115"/>
      <c r="I115" s="37"/>
    </row>
    <row r="116" spans="1:9" x14ac:dyDescent="0.25">
      <c r="A116" s="10"/>
      <c r="C116" s="28">
        <f t="shared" si="1"/>
        <v>45</v>
      </c>
      <c r="D116" s="29">
        <v>550</v>
      </c>
      <c r="E116" s="29">
        <v>1200</v>
      </c>
      <c r="G116" s="11"/>
      <c r="H116"/>
      <c r="I116" s="37"/>
    </row>
    <row r="117" spans="1:9" ht="18" customHeight="1" x14ac:dyDescent="0.25">
      <c r="A117" s="10"/>
      <c r="C117" s="28">
        <f t="shared" si="1"/>
        <v>46</v>
      </c>
      <c r="D117" s="29">
        <v>550</v>
      </c>
      <c r="E117" s="29">
        <v>1250</v>
      </c>
      <c r="G117" s="11"/>
      <c r="H117"/>
      <c r="I117" s="37"/>
    </row>
    <row r="118" spans="1:9" ht="18.75" customHeight="1" x14ac:dyDescent="0.25">
      <c r="A118" s="10"/>
      <c r="C118" s="28">
        <f t="shared" si="1"/>
        <v>47</v>
      </c>
      <c r="D118" s="29">
        <v>550</v>
      </c>
      <c r="E118" s="29">
        <v>1300</v>
      </c>
      <c r="G118" s="11"/>
      <c r="H118"/>
      <c r="I118" s="37"/>
    </row>
    <row r="119" spans="1:9" ht="20.25" customHeight="1" x14ac:dyDescent="0.25">
      <c r="A119" s="10"/>
      <c r="C119" s="28">
        <f t="shared" si="1"/>
        <v>48</v>
      </c>
      <c r="D119" s="29">
        <v>550</v>
      </c>
      <c r="E119" s="29">
        <v>1300</v>
      </c>
      <c r="G119" s="11"/>
      <c r="H119"/>
      <c r="I119" s="37"/>
    </row>
    <row r="120" spans="1:9" ht="21" customHeight="1" x14ac:dyDescent="0.25">
      <c r="A120" s="10"/>
      <c r="C120" s="28">
        <f t="shared" si="1"/>
        <v>49</v>
      </c>
      <c r="D120" s="29">
        <v>550</v>
      </c>
      <c r="E120" s="29">
        <v>1350</v>
      </c>
      <c r="G120" s="11"/>
      <c r="H120"/>
      <c r="I120" s="37"/>
    </row>
    <row r="121" spans="1:9" x14ac:dyDescent="0.25">
      <c r="A121" s="10"/>
      <c r="C121" s="28">
        <f t="shared" si="1"/>
        <v>50</v>
      </c>
      <c r="D121" s="29">
        <v>550</v>
      </c>
      <c r="E121" s="29">
        <v>1400</v>
      </c>
      <c r="G121" s="11"/>
      <c r="H121"/>
      <c r="I121" s="37"/>
    </row>
    <row r="122" spans="1:9" x14ac:dyDescent="0.25">
      <c r="A122" s="10"/>
      <c r="C122" s="28">
        <f t="shared" si="1"/>
        <v>51</v>
      </c>
      <c r="D122" s="29">
        <v>550</v>
      </c>
      <c r="E122" s="29">
        <v>1450</v>
      </c>
      <c r="G122" s="11"/>
      <c r="H122"/>
      <c r="I122" s="37"/>
    </row>
    <row r="123" spans="1:9" ht="15.75" customHeight="1" x14ac:dyDescent="0.25">
      <c r="A123" s="10"/>
      <c r="C123" s="30">
        <f t="shared" si="1"/>
        <v>52</v>
      </c>
      <c r="D123" s="29">
        <v>550</v>
      </c>
      <c r="E123" s="38">
        <v>1550</v>
      </c>
      <c r="G123" s="11"/>
      <c r="H123"/>
      <c r="I123" s="37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9">
        <v>1150000</v>
      </c>
      <c r="I154" s="9" t="s">
        <v>7</v>
      </c>
    </row>
    <row r="155" spans="1:9" ht="15.75" thickBot="1" x14ac:dyDescent="0.3">
      <c r="A155" s="10"/>
      <c r="B155" s="40"/>
      <c r="C155" s="40"/>
      <c r="D155" s="40"/>
      <c r="E155" s="40"/>
      <c r="F155" s="40"/>
      <c r="G155" s="40"/>
      <c r="I155" s="12"/>
    </row>
    <row r="156" spans="1:9" ht="15.75" customHeight="1" thickBot="1" x14ac:dyDescent="0.3">
      <c r="A156" s="41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42"/>
      <c r="B157" s="40"/>
      <c r="C157" s="40"/>
      <c r="D157" s="40"/>
      <c r="E157" s="40"/>
      <c r="F157" s="40"/>
      <c r="G157" s="40"/>
      <c r="H157" s="40"/>
      <c r="I157" s="12"/>
    </row>
    <row r="158" spans="1:9" x14ac:dyDescent="0.25">
      <c r="A158" s="10"/>
      <c r="B158" s="40"/>
      <c r="C158" s="198">
        <f>'[1]D-1'!C65:F65</f>
        <v>45878</v>
      </c>
      <c r="D158" s="199"/>
      <c r="E158" s="199"/>
      <c r="F158" s="200"/>
      <c r="G158" s="40"/>
      <c r="I158" s="12"/>
    </row>
    <row r="159" spans="1:9" x14ac:dyDescent="0.25">
      <c r="A159" s="10"/>
      <c r="B159" s="40"/>
      <c r="C159" s="43" t="s">
        <v>22</v>
      </c>
      <c r="D159" s="44" t="s">
        <v>23</v>
      </c>
      <c r="E159" s="44" t="s">
        <v>24</v>
      </c>
      <c r="F159" s="45" t="s">
        <v>25</v>
      </c>
      <c r="G159" s="40"/>
      <c r="I159" s="12"/>
    </row>
    <row r="160" spans="1:9" x14ac:dyDescent="0.25">
      <c r="A160" s="10"/>
      <c r="B160" s="40"/>
      <c r="C160" s="46">
        <v>1</v>
      </c>
      <c r="D160" s="47">
        <f>'[1]D-1'!D67</f>
        <v>386.73391608999998</v>
      </c>
      <c r="E160" s="47">
        <f>'[1]D-1'!E67</f>
        <v>-435.45212701999998</v>
      </c>
      <c r="F160" s="47">
        <f>'[1]D-1'!F67</f>
        <v>822.1860431099999</v>
      </c>
      <c r="G160" s="40"/>
      <c r="I160" s="12"/>
    </row>
    <row r="161" spans="1:9" x14ac:dyDescent="0.25">
      <c r="A161" s="10"/>
      <c r="B161" s="40"/>
      <c r="C161" s="46">
        <v>2</v>
      </c>
      <c r="D161" s="47">
        <f>'[1]D-1'!D68</f>
        <v>272.05634969999988</v>
      </c>
      <c r="E161" s="47">
        <f>'[1]D-1'!E68</f>
        <v>-468.60723330000008</v>
      </c>
      <c r="F161" s="47">
        <f>'[1]D-1'!F68</f>
        <v>740.66358300000002</v>
      </c>
      <c r="G161" s="40"/>
      <c r="I161" s="12"/>
    </row>
    <row r="162" spans="1:9" ht="15.75" customHeight="1" x14ac:dyDescent="0.25">
      <c r="A162" s="10"/>
      <c r="B162" s="40"/>
      <c r="C162" s="46">
        <v>3</v>
      </c>
      <c r="D162" s="47">
        <f>'[1]D-1'!D69</f>
        <v>216.00791223000002</v>
      </c>
      <c r="E162" s="47">
        <f>'[1]D-1'!E69</f>
        <v>-480.02058813999986</v>
      </c>
      <c r="F162" s="47">
        <f>'[1]D-1'!F69</f>
        <v>696.02850036999985</v>
      </c>
      <c r="G162" s="40"/>
      <c r="I162" s="12"/>
    </row>
    <row r="163" spans="1:9" x14ac:dyDescent="0.25">
      <c r="A163" s="10"/>
      <c r="B163" s="40"/>
      <c r="C163" s="46">
        <v>4</v>
      </c>
      <c r="D163" s="47">
        <f>'[1]D-1'!D70</f>
        <v>194.34432009000008</v>
      </c>
      <c r="E163" s="47">
        <f>'[1]D-1'!E70</f>
        <v>-474.98191596999993</v>
      </c>
      <c r="F163" s="47">
        <f>'[1]D-1'!F70</f>
        <v>669.32623606000004</v>
      </c>
      <c r="G163" s="40"/>
      <c r="I163" s="12"/>
    </row>
    <row r="164" spans="1:9" x14ac:dyDescent="0.25">
      <c r="A164" s="10"/>
      <c r="B164" s="40"/>
      <c r="C164" s="46">
        <v>5</v>
      </c>
      <c r="D164" s="47">
        <f>'[1]D-1'!D71</f>
        <v>188.27699298999997</v>
      </c>
      <c r="E164" s="47">
        <f>'[1]D-1'!E71</f>
        <v>-472.87938366000009</v>
      </c>
      <c r="F164" s="47">
        <f>'[1]D-1'!F71</f>
        <v>661.15637665000008</v>
      </c>
      <c r="G164" s="40"/>
      <c r="I164" s="12"/>
    </row>
    <row r="165" spans="1:9" x14ac:dyDescent="0.25">
      <c r="A165" s="10"/>
      <c r="B165" s="40"/>
      <c r="C165" s="46">
        <v>6</v>
      </c>
      <c r="D165" s="47">
        <f>'[1]D-1'!D72</f>
        <v>216.36414709999997</v>
      </c>
      <c r="E165" s="47">
        <f>'[1]D-1'!E72</f>
        <v>-467.81161536000002</v>
      </c>
      <c r="F165" s="47">
        <f>'[1]D-1'!F72</f>
        <v>684.17576245999999</v>
      </c>
      <c r="G165" s="40"/>
      <c r="I165" s="12"/>
    </row>
    <row r="166" spans="1:9" x14ac:dyDescent="0.25">
      <c r="A166" s="10"/>
      <c r="B166" s="40"/>
      <c r="C166" s="46">
        <v>7</v>
      </c>
      <c r="D166" s="47">
        <f>'[1]D-1'!D73</f>
        <v>323.03034515999997</v>
      </c>
      <c r="E166" s="47">
        <f>'[1]D-1'!E73</f>
        <v>-438.19836350999998</v>
      </c>
      <c r="F166" s="47">
        <f>'[1]D-1'!F73</f>
        <v>761.22870866999995</v>
      </c>
      <c r="G166" s="40"/>
      <c r="I166" s="12"/>
    </row>
    <row r="167" spans="1:9" x14ac:dyDescent="0.25">
      <c r="A167" s="10"/>
      <c r="B167" s="40"/>
      <c r="C167" s="46">
        <v>8</v>
      </c>
      <c r="D167" s="47">
        <f>'[1]D-1'!D74</f>
        <v>443.31709291999988</v>
      </c>
      <c r="E167" s="47">
        <f>'[1]D-1'!E74</f>
        <v>-419.09364418999996</v>
      </c>
      <c r="F167" s="47">
        <f>'[1]D-1'!F74</f>
        <v>862.4107371099999</v>
      </c>
      <c r="G167" s="40"/>
      <c r="I167" s="12"/>
    </row>
    <row r="168" spans="1:9" x14ac:dyDescent="0.25">
      <c r="A168" s="10"/>
      <c r="B168" s="40"/>
      <c r="C168" s="46">
        <v>9</v>
      </c>
      <c r="D168" s="47">
        <f>'[1]D-1'!D75</f>
        <v>422.12877875999999</v>
      </c>
      <c r="E168" s="47">
        <f>'[1]D-1'!E75</f>
        <v>-513.00714777000019</v>
      </c>
      <c r="F168" s="47">
        <f>'[1]D-1'!F75</f>
        <v>935.13592653000023</v>
      </c>
      <c r="G168" s="40"/>
      <c r="I168" s="12"/>
    </row>
    <row r="169" spans="1:9" x14ac:dyDescent="0.25">
      <c r="A169" s="10"/>
      <c r="B169" s="40"/>
      <c r="C169" s="46">
        <v>10</v>
      </c>
      <c r="D169" s="47">
        <f>'[1]D-1'!D76</f>
        <v>451.82943785000003</v>
      </c>
      <c r="E169" s="47">
        <f>'[1]D-1'!E76</f>
        <v>-533.63289099999986</v>
      </c>
      <c r="F169" s="47">
        <f>'[1]D-1'!F76</f>
        <v>985.46232884999995</v>
      </c>
      <c r="G169" s="40"/>
      <c r="I169" s="12"/>
    </row>
    <row r="170" spans="1:9" x14ac:dyDescent="0.25">
      <c r="A170" s="10"/>
      <c r="B170" s="40"/>
      <c r="C170" s="46">
        <v>11</v>
      </c>
      <c r="D170" s="47">
        <f>'[1]D-1'!D77</f>
        <v>512.49563752000006</v>
      </c>
      <c r="E170" s="47">
        <f>'[1]D-1'!E77</f>
        <v>-507.37530351999999</v>
      </c>
      <c r="F170" s="47">
        <f>'[1]D-1'!F77</f>
        <v>1019.87094104</v>
      </c>
      <c r="G170" s="40"/>
      <c r="I170" s="12"/>
    </row>
    <row r="171" spans="1:9" x14ac:dyDescent="0.25">
      <c r="A171" s="10"/>
      <c r="B171" s="40"/>
      <c r="C171" s="46">
        <v>12</v>
      </c>
      <c r="D171" s="47">
        <f>'[1]D-1'!D78</f>
        <v>565.90252398000007</v>
      </c>
      <c r="E171" s="47">
        <f>'[1]D-1'!E78</f>
        <v>-489.06189051000001</v>
      </c>
      <c r="F171" s="47">
        <f>'[1]D-1'!F78</f>
        <v>1054.9644144900001</v>
      </c>
      <c r="G171" s="40"/>
      <c r="I171" s="12"/>
    </row>
    <row r="172" spans="1:9" ht="15.75" customHeight="1" x14ac:dyDescent="0.25">
      <c r="A172" s="10"/>
      <c r="B172" s="40"/>
      <c r="C172" s="46">
        <v>13</v>
      </c>
      <c r="D172" s="47">
        <f>'[1]D-1'!D79</f>
        <v>597.64010500000006</v>
      </c>
      <c r="E172" s="47">
        <f>'[1]D-1'!E79</f>
        <v>-489.56763837000005</v>
      </c>
      <c r="F172" s="47">
        <f>'[1]D-1'!F79</f>
        <v>1087.2077433700001</v>
      </c>
      <c r="G172" s="40"/>
      <c r="I172" s="12"/>
    </row>
    <row r="173" spans="1:9" ht="15.75" customHeight="1" x14ac:dyDescent="0.25">
      <c r="A173" s="10"/>
      <c r="B173" s="40"/>
      <c r="C173" s="46">
        <v>14</v>
      </c>
      <c r="D173" s="47">
        <f>'[1]D-1'!D80</f>
        <v>628.30888082000013</v>
      </c>
      <c r="E173" s="47">
        <f>'[1]D-1'!E80</f>
        <v>-485.52844068000002</v>
      </c>
      <c r="F173" s="47">
        <f>'[1]D-1'!F80</f>
        <v>1113.8373215000001</v>
      </c>
      <c r="G173" s="40"/>
      <c r="I173" s="12"/>
    </row>
    <row r="174" spans="1:9" ht="15.75" customHeight="1" x14ac:dyDescent="0.25">
      <c r="A174" s="10"/>
      <c r="B174" s="40"/>
      <c r="C174" s="46">
        <v>15</v>
      </c>
      <c r="D174" s="47">
        <f>'[1]D-1'!D81</f>
        <v>621.6601555200001</v>
      </c>
      <c r="E174" s="47">
        <f>'[1]D-1'!E81</f>
        <v>-490.17385259000008</v>
      </c>
      <c r="F174" s="47">
        <f>'[1]D-1'!F81</f>
        <v>1111.8340081100002</v>
      </c>
      <c r="G174" s="40"/>
      <c r="I174" s="12"/>
    </row>
    <row r="175" spans="1:9" ht="15.75" customHeight="1" x14ac:dyDescent="0.25">
      <c r="A175" s="10"/>
      <c r="B175" s="40"/>
      <c r="C175" s="46">
        <v>16</v>
      </c>
      <c r="D175" s="47">
        <f>'[1]D-1'!D82</f>
        <v>607.12906493999992</v>
      </c>
      <c r="E175" s="47">
        <f>'[1]D-1'!E82</f>
        <v>-504.81176632999995</v>
      </c>
      <c r="F175" s="47">
        <f>'[1]D-1'!F82</f>
        <v>1111.9408312699998</v>
      </c>
      <c r="G175" s="40"/>
      <c r="I175" s="12"/>
    </row>
    <row r="176" spans="1:9" ht="15.75" customHeight="1" x14ac:dyDescent="0.25">
      <c r="A176" s="10"/>
      <c r="B176" s="40"/>
      <c r="C176" s="46">
        <v>17</v>
      </c>
      <c r="D176" s="47">
        <f>'[1]D-1'!D83</f>
        <v>657.20058814000004</v>
      </c>
      <c r="E176" s="47">
        <f>'[1]D-1'!E83</f>
        <v>-474.00877326</v>
      </c>
      <c r="F176" s="47">
        <f>'[1]D-1'!F83</f>
        <v>1131.2093614</v>
      </c>
      <c r="G176" s="40"/>
      <c r="I176" s="12"/>
    </row>
    <row r="177" spans="1:9" ht="15.75" customHeight="1" x14ac:dyDescent="0.25">
      <c r="A177" s="10"/>
      <c r="B177" s="40"/>
      <c r="C177" s="46">
        <v>18</v>
      </c>
      <c r="D177" s="47">
        <f>'[1]D-1'!D84</f>
        <v>958.82362545999979</v>
      </c>
      <c r="E177" s="47">
        <f>'[1]D-1'!E84</f>
        <v>-224.45345833000005</v>
      </c>
      <c r="F177" s="47">
        <f>'[1]D-1'!F84</f>
        <v>1183.2770837899998</v>
      </c>
      <c r="G177" s="40"/>
      <c r="I177" s="12"/>
    </row>
    <row r="178" spans="1:9" ht="15.75" customHeight="1" x14ac:dyDescent="0.25">
      <c r="A178" s="10"/>
      <c r="B178" s="40"/>
      <c r="C178" s="46">
        <v>19</v>
      </c>
      <c r="D178" s="47">
        <f>'[1]D-1'!D85</f>
        <v>994.7157801200002</v>
      </c>
      <c r="E178" s="47">
        <f>'[1]D-1'!E85</f>
        <v>-239.49192798999994</v>
      </c>
      <c r="F178" s="47">
        <f>'[1]D-1'!F85</f>
        <v>1234.2077081100001</v>
      </c>
      <c r="G178" s="40"/>
      <c r="I178" s="12"/>
    </row>
    <row r="179" spans="1:9" ht="15.75" customHeight="1" x14ac:dyDescent="0.25">
      <c r="A179" s="10"/>
      <c r="B179" s="40"/>
      <c r="C179" s="46">
        <v>20</v>
      </c>
      <c r="D179" s="47">
        <f>'[1]D-1'!D86</f>
        <v>1005.5186772200002</v>
      </c>
      <c r="E179" s="47">
        <f>'[1]D-1'!E86</f>
        <v>-240.07668332999992</v>
      </c>
      <c r="F179" s="47">
        <f>'[1]D-1'!F86</f>
        <v>1245.5953605500001</v>
      </c>
      <c r="G179" s="40"/>
      <c r="I179" s="12"/>
    </row>
    <row r="180" spans="1:9" ht="14.25" customHeight="1" x14ac:dyDescent="0.25">
      <c r="A180" s="10"/>
      <c r="B180" s="40"/>
      <c r="C180" s="46">
        <v>21</v>
      </c>
      <c r="D180" s="47">
        <f>'[1]D-1'!D87</f>
        <v>1023.4016093199999</v>
      </c>
      <c r="E180" s="47">
        <f>'[1]D-1'!E87</f>
        <v>-253.92176475999997</v>
      </c>
      <c r="F180" s="47">
        <f>'[1]D-1'!F87</f>
        <v>1277.3233740799999</v>
      </c>
      <c r="G180" s="40"/>
      <c r="I180" s="12"/>
    </row>
    <row r="181" spans="1:9" x14ac:dyDescent="0.25">
      <c r="A181" s="10"/>
      <c r="B181" s="40"/>
      <c r="C181" s="46">
        <v>22</v>
      </c>
      <c r="D181" s="47">
        <f>'[1]D-1'!D88</f>
        <v>960.70316971000022</v>
      </c>
      <c r="E181" s="47">
        <f>'[1]D-1'!E88</f>
        <v>-254.02846292999993</v>
      </c>
      <c r="F181" s="47">
        <f>'[1]D-1'!F88</f>
        <v>1214.73163264</v>
      </c>
      <c r="G181" s="40"/>
      <c r="I181" s="12"/>
    </row>
    <row r="182" spans="1:9" ht="15.75" customHeight="1" x14ac:dyDescent="0.25">
      <c r="A182" s="10"/>
      <c r="B182" s="40"/>
      <c r="C182" s="46">
        <v>23</v>
      </c>
      <c r="D182" s="47">
        <f>'[1]D-1'!D89</f>
        <v>814.36149139999998</v>
      </c>
      <c r="E182" s="47">
        <f>'[1]D-1'!E89</f>
        <v>-284.05736021000007</v>
      </c>
      <c r="F182" s="47">
        <f>'[1]D-1'!F89</f>
        <v>1098.41885161</v>
      </c>
      <c r="G182" s="40"/>
      <c r="I182" s="12"/>
    </row>
    <row r="183" spans="1:9" x14ac:dyDescent="0.25">
      <c r="A183" s="10"/>
      <c r="B183" s="40"/>
      <c r="C183" s="48">
        <v>24</v>
      </c>
      <c r="D183" s="47">
        <f>'[1]D-1'!D90</f>
        <v>658.86365978000003</v>
      </c>
      <c r="E183" s="47">
        <f>'[1]D-1'!E90</f>
        <v>-297.44816698000005</v>
      </c>
      <c r="F183" s="47">
        <f>'[1]D-1'!F90</f>
        <v>956.31182676000003</v>
      </c>
      <c r="G183" s="40"/>
      <c r="I183" s="12"/>
    </row>
    <row r="184" spans="1:9" x14ac:dyDescent="0.25">
      <c r="A184" s="10"/>
      <c r="B184" s="40"/>
      <c r="C184" s="11"/>
      <c r="D184" s="49"/>
      <c r="E184" s="49"/>
      <c r="F184" s="49"/>
      <c r="G184" s="40"/>
      <c r="I184" s="12"/>
    </row>
    <row r="185" spans="1:9" x14ac:dyDescent="0.25">
      <c r="A185" s="10"/>
      <c r="B185" s="40"/>
      <c r="C185" s="11"/>
      <c r="D185" s="49"/>
      <c r="E185" s="49"/>
      <c r="F185" s="49"/>
      <c r="G185" s="40"/>
      <c r="I185" s="12"/>
    </row>
    <row r="186" spans="1:9" x14ac:dyDescent="0.25">
      <c r="A186" s="10"/>
      <c r="B186" s="40"/>
      <c r="C186" s="11"/>
      <c r="D186" s="49"/>
      <c r="E186" s="49"/>
      <c r="F186" s="49"/>
      <c r="G186" s="40"/>
      <c r="I186" s="12"/>
    </row>
    <row r="187" spans="1:9" x14ac:dyDescent="0.25">
      <c r="A187" s="10"/>
      <c r="B187" s="40"/>
      <c r="C187" s="11"/>
      <c r="D187" s="49"/>
      <c r="E187" s="49"/>
      <c r="F187" s="49"/>
      <c r="G187" s="40"/>
      <c r="I187" s="12"/>
    </row>
    <row r="188" spans="1:9" x14ac:dyDescent="0.25">
      <c r="A188" s="10"/>
      <c r="B188" s="40"/>
      <c r="C188" s="11"/>
      <c r="D188" s="49"/>
      <c r="E188" s="49"/>
      <c r="F188" s="49"/>
      <c r="G188" s="40"/>
      <c r="I188" s="12"/>
    </row>
    <row r="189" spans="1:9" x14ac:dyDescent="0.25">
      <c r="A189" s="10"/>
      <c r="B189" s="40"/>
      <c r="C189" s="11"/>
      <c r="D189" s="49"/>
      <c r="E189" s="49"/>
      <c r="F189" s="49"/>
      <c r="G189" s="40"/>
      <c r="I189" s="12"/>
    </row>
    <row r="190" spans="1:9" x14ac:dyDescent="0.25">
      <c r="A190" s="10"/>
      <c r="B190" s="40"/>
      <c r="C190" s="11"/>
      <c r="D190" s="49"/>
      <c r="E190" s="49"/>
      <c r="F190" s="49"/>
      <c r="G190" s="40"/>
      <c r="I190" s="12"/>
    </row>
    <row r="191" spans="1:9" x14ac:dyDescent="0.25">
      <c r="A191" s="10"/>
      <c r="B191" s="40"/>
      <c r="C191" s="11"/>
      <c r="D191" s="49"/>
      <c r="E191" s="49"/>
      <c r="F191" s="49"/>
      <c r="G191" s="40"/>
      <c r="I191" s="12"/>
    </row>
    <row r="192" spans="1:9" ht="15.75" customHeight="1" x14ac:dyDescent="0.25">
      <c r="A192" s="10"/>
      <c r="B192" s="40"/>
      <c r="C192" s="11"/>
      <c r="D192" s="49"/>
      <c r="E192" s="49"/>
      <c r="F192" s="49"/>
      <c r="G192" s="40"/>
      <c r="I192" s="12"/>
    </row>
    <row r="193" spans="1:9" x14ac:dyDescent="0.25">
      <c r="A193" s="10"/>
      <c r="B193" s="40"/>
      <c r="C193" s="11"/>
      <c r="D193" s="49"/>
      <c r="E193" s="49"/>
      <c r="F193" s="49"/>
      <c r="G193" s="40"/>
      <c r="I193" s="12"/>
    </row>
    <row r="194" spans="1:9" x14ac:dyDescent="0.25">
      <c r="A194" s="10"/>
      <c r="B194" s="40"/>
      <c r="C194" s="11"/>
      <c r="D194" s="49"/>
      <c r="E194" s="49"/>
      <c r="F194" s="49"/>
      <c r="G194" s="40"/>
      <c r="I194" s="12"/>
    </row>
    <row r="195" spans="1:9" x14ac:dyDescent="0.25">
      <c r="A195" s="10"/>
      <c r="B195" s="40"/>
      <c r="C195" s="11"/>
      <c r="D195" s="49"/>
      <c r="E195" s="49"/>
      <c r="F195" s="49"/>
      <c r="G195" s="40"/>
      <c r="I195" s="12"/>
    </row>
    <row r="196" spans="1:9" x14ac:dyDescent="0.25">
      <c r="A196" s="10"/>
      <c r="B196" s="40"/>
      <c r="C196" s="11"/>
      <c r="D196" s="49"/>
      <c r="E196" s="49"/>
      <c r="F196" s="49"/>
      <c r="G196" s="40"/>
      <c r="I196" s="12"/>
    </row>
    <row r="197" spans="1:9" x14ac:dyDescent="0.25">
      <c r="A197" s="10"/>
      <c r="B197" s="40"/>
      <c r="C197" s="11"/>
      <c r="D197" s="49"/>
      <c r="E197" s="49"/>
      <c r="F197" s="49"/>
      <c r="G197" s="40"/>
      <c r="I197" s="12"/>
    </row>
    <row r="198" spans="1:9" x14ac:dyDescent="0.25">
      <c r="A198" s="10"/>
      <c r="B198" s="40"/>
      <c r="C198" s="11"/>
      <c r="D198" s="49"/>
      <c r="E198" s="49"/>
      <c r="F198" s="49"/>
      <c r="G198" s="40"/>
      <c r="I198" s="12"/>
    </row>
    <row r="199" spans="1:9" x14ac:dyDescent="0.25">
      <c r="A199" s="10"/>
      <c r="B199" s="40"/>
      <c r="C199" s="11"/>
      <c r="D199" s="49"/>
      <c r="E199" s="49"/>
      <c r="F199" s="49"/>
      <c r="G199" s="40"/>
      <c r="I199" s="12"/>
    </row>
    <row r="200" spans="1:9" x14ac:dyDescent="0.25">
      <c r="A200" s="10"/>
      <c r="B200" s="40"/>
      <c r="C200" s="11"/>
      <c r="D200" s="49"/>
      <c r="E200" s="49"/>
      <c r="F200" s="49"/>
      <c r="G200" s="40"/>
      <c r="I200" s="12"/>
    </row>
    <row r="201" spans="1:9" x14ac:dyDescent="0.25">
      <c r="A201" s="10"/>
      <c r="B201" s="40"/>
      <c r="C201" s="11"/>
      <c r="D201" s="49"/>
      <c r="E201" s="49"/>
      <c r="F201" s="49"/>
      <c r="G201" s="40"/>
      <c r="I201" s="12"/>
    </row>
    <row r="202" spans="1:9" ht="15.75" customHeight="1" x14ac:dyDescent="0.25">
      <c r="A202" s="10"/>
      <c r="B202" s="40"/>
      <c r="C202" s="11"/>
      <c r="D202" s="49"/>
      <c r="E202" s="49"/>
      <c r="F202" s="49"/>
      <c r="G202" s="40"/>
      <c r="I202" s="12"/>
    </row>
    <row r="203" spans="1:9" ht="15.75" customHeight="1" x14ac:dyDescent="0.25">
      <c r="A203" s="10"/>
      <c r="B203" s="40"/>
      <c r="C203" s="11"/>
      <c r="D203" s="49"/>
      <c r="E203" s="49"/>
      <c r="F203" s="49"/>
      <c r="G203" s="40"/>
      <c r="I203" s="12"/>
    </row>
    <row r="204" spans="1:9" ht="15.75" customHeight="1" x14ac:dyDescent="0.25">
      <c r="A204" s="10"/>
      <c r="B204" s="40"/>
      <c r="C204" s="11"/>
      <c r="D204" s="49"/>
      <c r="E204" s="49"/>
      <c r="F204" s="49"/>
      <c r="G204" s="40"/>
      <c r="I204" s="12"/>
    </row>
    <row r="205" spans="1:9" ht="15.75" customHeight="1" x14ac:dyDescent="0.25">
      <c r="A205" s="10"/>
      <c r="B205" s="40"/>
      <c r="C205" s="11"/>
      <c r="D205" s="49"/>
      <c r="E205" s="49"/>
      <c r="F205" s="49"/>
      <c r="G205" s="40"/>
      <c r="I205" s="12"/>
    </row>
    <row r="206" spans="1:9" ht="15.75" customHeight="1" x14ac:dyDescent="0.25">
      <c r="A206" s="10"/>
      <c r="B206" s="40"/>
      <c r="C206" s="11"/>
      <c r="D206" s="49"/>
      <c r="E206" s="49"/>
      <c r="F206" s="49"/>
      <c r="G206" s="40"/>
      <c r="I206" s="12"/>
    </row>
    <row r="207" spans="1:9" ht="15.75" customHeight="1" x14ac:dyDescent="0.25">
      <c r="A207" s="10"/>
      <c r="B207" s="40"/>
      <c r="C207" s="11"/>
      <c r="D207" s="49"/>
      <c r="E207" s="49"/>
      <c r="F207" s="49"/>
      <c r="G207" s="40"/>
      <c r="I207" s="12"/>
    </row>
    <row r="208" spans="1:9" ht="15.75" customHeight="1" x14ac:dyDescent="0.25">
      <c r="A208" s="10"/>
      <c r="B208" s="40"/>
      <c r="C208" s="11"/>
      <c r="D208" s="49"/>
      <c r="E208" s="49"/>
      <c r="F208" s="49"/>
      <c r="G208" s="40"/>
      <c r="I208" s="12"/>
    </row>
    <row r="209" spans="1:9" ht="15.75" customHeight="1" x14ac:dyDescent="0.25">
      <c r="A209" s="10"/>
      <c r="B209" s="40"/>
      <c r="C209" s="11"/>
      <c r="D209" s="49"/>
      <c r="E209" s="49"/>
      <c r="F209" s="49"/>
      <c r="G209" s="40"/>
      <c r="I209" s="12"/>
    </row>
    <row r="210" spans="1:9" ht="15.75" customHeight="1" x14ac:dyDescent="0.25">
      <c r="A210" s="10"/>
      <c r="B210" s="40"/>
      <c r="C210" s="11"/>
      <c r="D210" s="49"/>
      <c r="E210" s="49"/>
      <c r="F210" s="49"/>
      <c r="G210" s="40"/>
      <c r="I210" s="12"/>
    </row>
    <row r="211" spans="1:9" ht="15.75" customHeight="1" x14ac:dyDescent="0.25">
      <c r="A211" s="10"/>
      <c r="B211" s="40"/>
      <c r="C211" s="11"/>
      <c r="D211" s="49"/>
      <c r="E211" s="49"/>
      <c r="F211" s="49"/>
      <c r="G211" s="40"/>
      <c r="I211" s="12"/>
    </row>
    <row r="212" spans="1:9" ht="15.75" thickBot="1" x14ac:dyDescent="0.3">
      <c r="A212" s="10"/>
      <c r="B212" s="40"/>
      <c r="C212" s="40"/>
      <c r="D212" s="40"/>
      <c r="E212" s="40"/>
      <c r="F212" s="40"/>
      <c r="G212" s="40"/>
      <c r="I212" s="12"/>
    </row>
    <row r="213" spans="1:9" ht="15.75" customHeight="1" thickBot="1" x14ac:dyDescent="0.3">
      <c r="A213" s="50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51" t="s">
        <v>28</v>
      </c>
      <c r="C215" s="52" t="s">
        <v>29</v>
      </c>
      <c r="D215" s="52" t="s">
        <v>30</v>
      </c>
      <c r="E215" s="52" t="s">
        <v>31</v>
      </c>
      <c r="F215" s="52" t="s">
        <v>32</v>
      </c>
      <c r="G215" s="53" t="s">
        <v>33</v>
      </c>
      <c r="I215" s="12"/>
    </row>
    <row r="216" spans="1:9" x14ac:dyDescent="0.25">
      <c r="A216" s="10"/>
      <c r="B216" s="176" t="s">
        <v>98</v>
      </c>
      <c r="C216" s="55">
        <v>45775</v>
      </c>
      <c r="D216" s="55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6" t="s">
        <v>98</v>
      </c>
      <c r="C217" s="55">
        <v>45958</v>
      </c>
      <c r="D217" s="55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6" t="s">
        <v>404</v>
      </c>
      <c r="C218" s="55">
        <v>45726</v>
      </c>
      <c r="D218" s="55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6" t="s">
        <v>405</v>
      </c>
      <c r="C219" s="55">
        <v>45783</v>
      </c>
      <c r="D219" s="55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6" t="s">
        <v>405</v>
      </c>
      <c r="C220" s="55">
        <v>45960</v>
      </c>
      <c r="D220" s="55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7" t="s">
        <v>406</v>
      </c>
      <c r="C221" s="55">
        <v>45936</v>
      </c>
      <c r="D221" s="55">
        <v>45942</v>
      </c>
      <c r="E221" s="56"/>
      <c r="F221" s="56"/>
      <c r="G221" s="22" t="s">
        <v>34</v>
      </c>
      <c r="I221" s="12"/>
    </row>
    <row r="222" spans="1:9" x14ac:dyDescent="0.25">
      <c r="A222" s="10"/>
      <c r="B222" s="176" t="s">
        <v>96</v>
      </c>
      <c r="C222" s="55">
        <v>45929</v>
      </c>
      <c r="D222" s="55">
        <v>45948</v>
      </c>
      <c r="E222" s="22"/>
      <c r="F222" s="22"/>
      <c r="G222" s="22" t="s">
        <v>34</v>
      </c>
      <c r="H222" s="178"/>
      <c r="I222" s="12"/>
    </row>
    <row r="223" spans="1:9" ht="15.75" customHeight="1" x14ac:dyDescent="0.25">
      <c r="B223" s="179"/>
      <c r="C223" s="180"/>
      <c r="D223" s="180"/>
      <c r="E223" s="175"/>
      <c r="F223" s="175"/>
      <c r="G223" s="175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7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8"/>
      <c r="B228" s="51" t="s">
        <v>28</v>
      </c>
      <c r="C228" s="52" t="s">
        <v>29</v>
      </c>
      <c r="D228" s="52" t="s">
        <v>30</v>
      </c>
      <c r="E228" s="52" t="s">
        <v>37</v>
      </c>
      <c r="F228" s="52" t="s">
        <v>32</v>
      </c>
      <c r="G228" s="53" t="s">
        <v>33</v>
      </c>
      <c r="I228" s="12"/>
    </row>
    <row r="229" spans="1:9" x14ac:dyDescent="0.25">
      <c r="A229" s="58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9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60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61" t="s">
        <v>44</v>
      </c>
      <c r="C235" s="62"/>
      <c r="D235" s="62"/>
      <c r="E235" s="62"/>
      <c r="F235" s="62"/>
      <c r="G235" s="62"/>
      <c r="H235" s="62"/>
      <c r="I235" s="63"/>
    </row>
    <row r="236" spans="1:9" x14ac:dyDescent="0.25">
      <c r="A236" s="10"/>
      <c r="I236" s="12"/>
    </row>
    <row r="237" spans="1:9" ht="30" x14ac:dyDescent="0.25">
      <c r="A237" s="10"/>
      <c r="B237" s="64" t="s">
        <v>28</v>
      </c>
      <c r="C237" s="65" t="s">
        <v>31</v>
      </c>
      <c r="D237" s="65" t="s">
        <v>45</v>
      </c>
      <c r="E237" s="65" t="s">
        <v>46</v>
      </c>
      <c r="F237" s="65" t="s">
        <v>33</v>
      </c>
      <c r="G237" s="66" t="s">
        <v>47</v>
      </c>
      <c r="I237" s="12"/>
    </row>
    <row r="238" spans="1:9" x14ac:dyDescent="0.25">
      <c r="A238" s="10"/>
      <c r="B238" s="67"/>
      <c r="C238" s="68"/>
      <c r="D238" s="68"/>
      <c r="E238" s="68"/>
      <c r="F238" s="68"/>
      <c r="G238" s="69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60" t="s">
        <v>48</v>
      </c>
      <c r="B240" s="61" t="s">
        <v>49</v>
      </c>
      <c r="C240" s="62"/>
      <c r="D240" s="62"/>
      <c r="E240" s="62"/>
      <c r="F240" s="62"/>
      <c r="G240" s="62"/>
      <c r="H240" s="62"/>
      <c r="I240" s="63"/>
    </row>
    <row r="241" spans="1:9" x14ac:dyDescent="0.25">
      <c r="A241" s="10"/>
      <c r="I241" s="12"/>
    </row>
    <row r="242" spans="1:9" ht="30" x14ac:dyDescent="0.25">
      <c r="A242" s="10"/>
      <c r="B242" s="64" t="s">
        <v>28</v>
      </c>
      <c r="C242" s="65" t="s">
        <v>31</v>
      </c>
      <c r="D242" s="65" t="s">
        <v>45</v>
      </c>
      <c r="E242" s="65" t="s">
        <v>46</v>
      </c>
      <c r="F242" s="65" t="s">
        <v>33</v>
      </c>
      <c r="G242" s="66" t="s">
        <v>47</v>
      </c>
      <c r="I242" s="12"/>
    </row>
    <row r="243" spans="1:9" x14ac:dyDescent="0.25">
      <c r="A243" s="10"/>
      <c r="B243" s="67" t="s">
        <v>38</v>
      </c>
      <c r="C243" s="68" t="s">
        <v>38</v>
      </c>
      <c r="D243" s="68" t="s">
        <v>38</v>
      </c>
      <c r="E243" s="68" t="s">
        <v>38</v>
      </c>
      <c r="F243" s="68" t="s">
        <v>38</v>
      </c>
      <c r="G243" s="69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60" t="s">
        <v>50</v>
      </c>
      <c r="B245" s="61" t="s">
        <v>51</v>
      </c>
      <c r="C245" s="62"/>
      <c r="D245" s="62"/>
      <c r="E245" s="62"/>
      <c r="F245" s="62"/>
      <c r="G245" s="62"/>
      <c r="H245" s="62"/>
      <c r="I245" s="63"/>
    </row>
    <row r="246" spans="1:9" x14ac:dyDescent="0.25">
      <c r="A246" s="10"/>
      <c r="I246" s="12"/>
    </row>
    <row r="247" spans="1:9" ht="30" x14ac:dyDescent="0.25">
      <c r="A247" s="10"/>
      <c r="B247" s="64" t="s">
        <v>28</v>
      </c>
      <c r="C247" s="65" t="s">
        <v>31</v>
      </c>
      <c r="D247" s="65" t="s">
        <v>45</v>
      </c>
      <c r="E247" s="65" t="s">
        <v>46</v>
      </c>
      <c r="F247" s="65" t="s">
        <v>33</v>
      </c>
      <c r="G247" s="66" t="s">
        <v>47</v>
      </c>
      <c r="I247" s="12"/>
    </row>
    <row r="248" spans="1:9" x14ac:dyDescent="0.25">
      <c r="A248" s="10"/>
      <c r="B248" s="70" t="s">
        <v>55</v>
      </c>
      <c r="C248" s="70" t="s">
        <v>53</v>
      </c>
      <c r="D248" s="70">
        <v>125</v>
      </c>
      <c r="E248" s="70" t="s">
        <v>54</v>
      </c>
      <c r="F248" s="71" t="s">
        <v>380</v>
      </c>
      <c r="G248" s="70" t="s">
        <v>387</v>
      </c>
      <c r="I248" s="12"/>
    </row>
    <row r="249" spans="1:9" x14ac:dyDescent="0.25">
      <c r="A249" s="10"/>
      <c r="B249" s="70" t="s">
        <v>385</v>
      </c>
      <c r="C249" s="70" t="s">
        <v>53</v>
      </c>
      <c r="D249" s="70">
        <v>125</v>
      </c>
      <c r="E249" s="70" t="s">
        <v>54</v>
      </c>
      <c r="F249" s="71" t="s">
        <v>380</v>
      </c>
      <c r="G249" s="70" t="s">
        <v>388</v>
      </c>
      <c r="I249" s="12"/>
    </row>
    <row r="250" spans="1:9" x14ac:dyDescent="0.25">
      <c r="A250" s="10"/>
      <c r="B250" s="70" t="s">
        <v>52</v>
      </c>
      <c r="C250" s="70" t="s">
        <v>56</v>
      </c>
      <c r="D250" s="70">
        <v>150</v>
      </c>
      <c r="E250" s="70" t="s">
        <v>54</v>
      </c>
      <c r="F250" s="71" t="s">
        <v>380</v>
      </c>
      <c r="G250" s="70" t="s">
        <v>389</v>
      </c>
      <c r="I250" s="12"/>
    </row>
    <row r="251" spans="1:9" x14ac:dyDescent="0.25">
      <c r="A251" s="10"/>
      <c r="B251" s="70" t="s">
        <v>390</v>
      </c>
      <c r="C251" s="70" t="s">
        <v>56</v>
      </c>
      <c r="D251" s="70">
        <v>150</v>
      </c>
      <c r="E251" s="70" t="s">
        <v>54</v>
      </c>
      <c r="F251" s="71" t="s">
        <v>380</v>
      </c>
      <c r="G251" s="70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61" t="s">
        <v>58</v>
      </c>
      <c r="C253" s="62"/>
      <c r="D253" s="62"/>
      <c r="E253" s="62"/>
      <c r="F253" s="62"/>
      <c r="G253" s="62"/>
      <c r="H253" s="62"/>
      <c r="I253" s="63"/>
    </row>
    <row r="254" spans="1:9" x14ac:dyDescent="0.25">
      <c r="A254" s="10"/>
      <c r="I254" s="12"/>
    </row>
    <row r="255" spans="1:9" ht="30" x14ac:dyDescent="0.25">
      <c r="A255" s="10"/>
      <c r="B255" s="64" t="s">
        <v>28</v>
      </c>
      <c r="C255" s="65" t="s">
        <v>31</v>
      </c>
      <c r="D255" s="65" t="s">
        <v>45</v>
      </c>
      <c r="E255" s="65" t="s">
        <v>46</v>
      </c>
      <c r="F255" s="65" t="s">
        <v>33</v>
      </c>
      <c r="G255" s="66" t="s">
        <v>47</v>
      </c>
      <c r="I255" s="12"/>
    </row>
    <row r="256" spans="1:9" x14ac:dyDescent="0.25">
      <c r="A256" s="10"/>
      <c r="B256" s="67" t="s">
        <v>38</v>
      </c>
      <c r="C256" s="68" t="s">
        <v>38</v>
      </c>
      <c r="D256" s="68" t="s">
        <v>38</v>
      </c>
      <c r="E256" s="68" t="s">
        <v>38</v>
      </c>
      <c r="F256" s="68" t="s">
        <v>38</v>
      </c>
      <c r="G256" s="69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61" t="s">
        <v>60</v>
      </c>
      <c r="C258" s="62"/>
      <c r="D258" s="62"/>
      <c r="E258" s="62"/>
      <c r="F258" s="62"/>
      <c r="G258" s="62"/>
      <c r="H258" s="62"/>
      <c r="I258" s="63"/>
    </row>
    <row r="259" spans="1:9" x14ac:dyDescent="0.25">
      <c r="A259" s="10"/>
      <c r="I259" s="12"/>
    </row>
    <row r="260" spans="1:9" x14ac:dyDescent="0.25">
      <c r="A260" s="10"/>
      <c r="C260" s="43" t="s">
        <v>61</v>
      </c>
      <c r="D260" s="43" t="s">
        <v>62</v>
      </c>
      <c r="E260" s="44" t="s">
        <v>63</v>
      </c>
      <c r="G260" s="11"/>
      <c r="I260" s="37"/>
    </row>
    <row r="261" spans="1:9" x14ac:dyDescent="0.25">
      <c r="A261" s="10"/>
      <c r="C261" s="46" t="s">
        <v>64</v>
      </c>
      <c r="D261" s="21" t="s">
        <v>65</v>
      </c>
      <c r="E261" s="21">
        <v>200</v>
      </c>
      <c r="G261" s="11"/>
      <c r="I261" s="37"/>
    </row>
    <row r="262" spans="1:9" x14ac:dyDescent="0.25">
      <c r="A262" s="10"/>
      <c r="C262" s="46" t="s">
        <v>65</v>
      </c>
      <c r="D262" s="21" t="s">
        <v>64</v>
      </c>
      <c r="E262" s="21">
        <v>200</v>
      </c>
      <c r="G262" s="11"/>
      <c r="I262" s="37"/>
    </row>
    <row r="263" spans="1:9" x14ac:dyDescent="0.25">
      <c r="A263" s="10"/>
      <c r="C263" s="46" t="s">
        <v>64</v>
      </c>
      <c r="D263" s="21" t="s">
        <v>66</v>
      </c>
      <c r="E263" s="21">
        <v>200</v>
      </c>
      <c r="G263" s="11"/>
      <c r="I263" s="37"/>
    </row>
    <row r="264" spans="1:9" x14ac:dyDescent="0.25">
      <c r="A264" s="10"/>
      <c r="C264" s="46" t="s">
        <v>66</v>
      </c>
      <c r="D264" s="21" t="s">
        <v>64</v>
      </c>
      <c r="E264" s="21">
        <v>200</v>
      </c>
      <c r="G264" s="11"/>
      <c r="I264" s="37"/>
    </row>
    <row r="265" spans="1:9" x14ac:dyDescent="0.25">
      <c r="A265" s="10"/>
      <c r="C265" s="46" t="s">
        <v>64</v>
      </c>
      <c r="D265" s="21" t="s">
        <v>67</v>
      </c>
      <c r="E265" s="21">
        <v>200</v>
      </c>
      <c r="G265" s="11"/>
      <c r="I265" s="37"/>
    </row>
    <row r="266" spans="1:9" x14ac:dyDescent="0.25">
      <c r="A266" s="10"/>
      <c r="C266" s="48" t="s">
        <v>67</v>
      </c>
      <c r="D266" s="72" t="s">
        <v>64</v>
      </c>
      <c r="E266" s="21">
        <v>200</v>
      </c>
      <c r="G266" s="11"/>
      <c r="I266" s="37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61" t="s">
        <v>68</v>
      </c>
      <c r="C268" s="62"/>
      <c r="D268" s="62"/>
      <c r="E268" s="62"/>
      <c r="F268" s="62"/>
      <c r="G268" s="62"/>
      <c r="H268" s="62"/>
      <c r="I268" s="63"/>
    </row>
    <row r="269" spans="1:9" x14ac:dyDescent="0.25">
      <c r="A269" s="10"/>
      <c r="I269" s="12"/>
    </row>
    <row r="270" spans="1:9" x14ac:dyDescent="0.25">
      <c r="A270" s="10"/>
      <c r="C270" s="43" t="s">
        <v>61</v>
      </c>
      <c r="D270" s="43" t="s">
        <v>62</v>
      </c>
      <c r="E270" s="45" t="s">
        <v>69</v>
      </c>
      <c r="I270" s="12"/>
    </row>
    <row r="271" spans="1:9" x14ac:dyDescent="0.25">
      <c r="A271" s="10"/>
      <c r="C271" s="46" t="s">
        <v>64</v>
      </c>
      <c r="D271" s="21" t="s">
        <v>65</v>
      </c>
      <c r="E271" s="73">
        <v>400</v>
      </c>
      <c r="I271" s="12"/>
    </row>
    <row r="272" spans="1:9" x14ac:dyDescent="0.25">
      <c r="A272" s="10"/>
      <c r="C272" s="46" t="s">
        <v>65</v>
      </c>
      <c r="D272" s="21" t="s">
        <v>64</v>
      </c>
      <c r="E272" s="73">
        <v>400</v>
      </c>
      <c r="I272" s="12"/>
    </row>
    <row r="273" spans="1:9" x14ac:dyDescent="0.25">
      <c r="A273" s="10"/>
      <c r="C273" s="46" t="s">
        <v>64</v>
      </c>
      <c r="D273" s="21" t="s">
        <v>66</v>
      </c>
      <c r="E273" s="73">
        <v>300</v>
      </c>
      <c r="I273" s="12"/>
    </row>
    <row r="274" spans="1:9" x14ac:dyDescent="0.25">
      <c r="A274" s="10"/>
      <c r="C274" s="46" t="s">
        <v>66</v>
      </c>
      <c r="D274" s="21" t="s">
        <v>64</v>
      </c>
      <c r="E274" s="73">
        <v>300</v>
      </c>
      <c r="I274" s="12"/>
    </row>
    <row r="275" spans="1:9" x14ac:dyDescent="0.25">
      <c r="A275" s="10"/>
      <c r="C275" s="46" t="s">
        <v>64</v>
      </c>
      <c r="D275" s="21" t="s">
        <v>67</v>
      </c>
      <c r="E275" s="73">
        <v>300</v>
      </c>
      <c r="I275" s="12"/>
    </row>
    <row r="276" spans="1:9" x14ac:dyDescent="0.25">
      <c r="A276" s="10"/>
      <c r="C276" s="48" t="s">
        <v>67</v>
      </c>
      <c r="D276" s="72" t="s">
        <v>64</v>
      </c>
      <c r="E276" s="73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4"/>
      <c r="D278" s="74"/>
      <c r="E278" s="74"/>
      <c r="F278" s="74"/>
      <c r="G278" s="74"/>
      <c r="H278" s="74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3" t="s">
        <v>61</v>
      </c>
      <c r="D280" s="43" t="s">
        <v>62</v>
      </c>
      <c r="E280" s="45" t="s">
        <v>69</v>
      </c>
      <c r="F280" s="11"/>
      <c r="G280" s="11"/>
      <c r="I280" s="12"/>
    </row>
    <row r="281" spans="1:9" x14ac:dyDescent="0.25">
      <c r="A281" s="10"/>
      <c r="B281" s="11"/>
      <c r="C281" s="46" t="s">
        <v>64</v>
      </c>
      <c r="D281" s="21" t="s">
        <v>65</v>
      </c>
      <c r="E281" s="73">
        <f t="shared" ref="E281:E286" si="2">E271</f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6" t="s">
        <v>65</v>
      </c>
      <c r="D282" s="21" t="s">
        <v>64</v>
      </c>
      <c r="E282" s="73">
        <f t="shared" si="2"/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6" t="s">
        <v>64</v>
      </c>
      <c r="D283" s="21" t="s">
        <v>66</v>
      </c>
      <c r="E283" s="73">
        <f>E273</f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6" t="s">
        <v>66</v>
      </c>
      <c r="D284" s="21" t="s">
        <v>64</v>
      </c>
      <c r="E284" s="73">
        <f t="shared" si="2"/>
        <v>300</v>
      </c>
      <c r="F284" s="11"/>
      <c r="G284" s="11"/>
      <c r="I284" s="12"/>
    </row>
    <row r="285" spans="1:9" ht="15.75" customHeight="1" x14ac:dyDescent="0.25">
      <c r="A285" s="10"/>
      <c r="C285" s="46" t="s">
        <v>64</v>
      </c>
      <c r="D285" s="21" t="s">
        <v>67</v>
      </c>
      <c r="E285" s="73">
        <f t="shared" si="2"/>
        <v>300</v>
      </c>
      <c r="I285" s="12"/>
    </row>
    <row r="286" spans="1:9" ht="15.75" customHeight="1" x14ac:dyDescent="0.25">
      <c r="A286" s="10"/>
      <c r="C286" s="48" t="s">
        <v>67</v>
      </c>
      <c r="D286" s="72" t="s">
        <v>64</v>
      </c>
      <c r="E286" s="73">
        <f t="shared" si="2"/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62"/>
      <c r="D288" s="62"/>
      <c r="E288" s="62"/>
      <c r="F288" s="62"/>
      <c r="G288" s="62"/>
      <c r="H288" s="62"/>
      <c r="I288" s="63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3" t="s">
        <v>61</v>
      </c>
      <c r="D290" s="43" t="s">
        <v>62</v>
      </c>
      <c r="E290" s="44" t="s">
        <v>63</v>
      </c>
      <c r="G290" s="11"/>
      <c r="I290" s="37"/>
    </row>
    <row r="291" spans="1:9" ht="15.75" customHeight="1" x14ac:dyDescent="0.25">
      <c r="A291" s="10"/>
      <c r="C291" s="46" t="s">
        <v>64</v>
      </c>
      <c r="D291" s="21" t="s">
        <v>65</v>
      </c>
      <c r="E291" s="21">
        <v>200</v>
      </c>
      <c r="G291" s="11"/>
      <c r="I291" s="37"/>
    </row>
    <row r="292" spans="1:9" x14ac:dyDescent="0.25">
      <c r="A292" s="10"/>
      <c r="C292" s="46" t="s">
        <v>65</v>
      </c>
      <c r="D292" s="21" t="s">
        <v>64</v>
      </c>
      <c r="E292" s="21">
        <v>200</v>
      </c>
      <c r="G292" s="11"/>
      <c r="I292" s="37"/>
    </row>
    <row r="293" spans="1:9" ht="15.75" customHeight="1" x14ac:dyDescent="0.25">
      <c r="A293" s="10"/>
      <c r="C293" s="46" t="s">
        <v>64</v>
      </c>
      <c r="D293" s="21" t="s">
        <v>66</v>
      </c>
      <c r="E293" s="21">
        <v>200</v>
      </c>
      <c r="G293" s="11"/>
      <c r="I293" s="37"/>
    </row>
    <row r="294" spans="1:9" x14ac:dyDescent="0.25">
      <c r="A294" s="10"/>
      <c r="C294" s="46" t="s">
        <v>66</v>
      </c>
      <c r="D294" s="21" t="s">
        <v>64</v>
      </c>
      <c r="E294" s="21">
        <v>200</v>
      </c>
      <c r="G294" s="11"/>
      <c r="I294" s="37"/>
    </row>
    <row r="295" spans="1:9" ht="15.75" customHeight="1" x14ac:dyDescent="0.25">
      <c r="A295" s="10"/>
      <c r="C295" s="46" t="s">
        <v>64</v>
      </c>
      <c r="D295" s="21" t="s">
        <v>67</v>
      </c>
      <c r="E295" s="21">
        <v>200</v>
      </c>
      <c r="G295" s="11"/>
      <c r="I295" s="37"/>
    </row>
    <row r="296" spans="1:9" x14ac:dyDescent="0.25">
      <c r="A296" s="10"/>
      <c r="C296" s="48" t="s">
        <v>67</v>
      </c>
      <c r="D296" s="72" t="s">
        <v>64</v>
      </c>
      <c r="E296" s="72">
        <v>200</v>
      </c>
      <c r="G296" s="11"/>
      <c r="I296" s="37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61" t="s">
        <v>72</v>
      </c>
      <c r="C298" s="62"/>
      <c r="D298" s="62"/>
      <c r="E298" s="62"/>
      <c r="F298" s="62"/>
      <c r="G298" s="62"/>
      <c r="H298" s="62"/>
      <c r="I298" s="63"/>
    </row>
    <row r="299" spans="1:9" x14ac:dyDescent="0.25">
      <c r="A299" s="10"/>
      <c r="I299" s="12"/>
    </row>
    <row r="300" spans="1:9" x14ac:dyDescent="0.25">
      <c r="A300" s="10"/>
      <c r="C300" s="43" t="s">
        <v>61</v>
      </c>
      <c r="D300" s="43" t="s">
        <v>62</v>
      </c>
      <c r="E300" s="45" t="s">
        <v>69</v>
      </c>
      <c r="I300" s="12"/>
    </row>
    <row r="301" spans="1:9" x14ac:dyDescent="0.25">
      <c r="A301" s="10"/>
      <c r="C301" s="46" t="s">
        <v>64</v>
      </c>
      <c r="D301" s="21" t="s">
        <v>65</v>
      </c>
      <c r="E301" s="73">
        <f>E271</f>
        <v>400</v>
      </c>
      <c r="I301" s="12"/>
    </row>
    <row r="302" spans="1:9" x14ac:dyDescent="0.25">
      <c r="A302" s="10"/>
      <c r="C302" s="46" t="s">
        <v>65</v>
      </c>
      <c r="D302" s="21" t="s">
        <v>64</v>
      </c>
      <c r="E302" s="73">
        <f t="shared" ref="E302:E306" si="3">E272</f>
        <v>400</v>
      </c>
      <c r="I302" s="12"/>
    </row>
    <row r="303" spans="1:9" x14ac:dyDescent="0.25">
      <c r="A303" s="10"/>
      <c r="C303" s="46" t="s">
        <v>64</v>
      </c>
      <c r="D303" s="21" t="s">
        <v>66</v>
      </c>
      <c r="E303" s="73">
        <f>E273</f>
        <v>300</v>
      </c>
      <c r="I303" s="12"/>
    </row>
    <row r="304" spans="1:9" x14ac:dyDescent="0.25">
      <c r="A304" s="10"/>
      <c r="C304" s="46" t="s">
        <v>66</v>
      </c>
      <c r="D304" s="21" t="s">
        <v>64</v>
      </c>
      <c r="E304" s="73">
        <f t="shared" si="3"/>
        <v>300</v>
      </c>
      <c r="I304" s="12"/>
    </row>
    <row r="305" spans="1:9" x14ac:dyDescent="0.25">
      <c r="A305" s="10"/>
      <c r="C305" s="46" t="s">
        <v>64</v>
      </c>
      <c r="D305" s="21" t="s">
        <v>67</v>
      </c>
      <c r="E305" s="73">
        <f t="shared" si="3"/>
        <v>300</v>
      </c>
      <c r="I305" s="12"/>
    </row>
    <row r="306" spans="1:9" x14ac:dyDescent="0.25">
      <c r="A306" s="10"/>
      <c r="C306" s="48" t="s">
        <v>67</v>
      </c>
      <c r="D306" s="72" t="s">
        <v>64</v>
      </c>
      <c r="E306" s="73">
        <f t="shared" si="3"/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4"/>
      <c r="D308" s="74"/>
      <c r="E308" s="74"/>
      <c r="F308" s="74"/>
      <c r="G308" s="74"/>
      <c r="H308" s="74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3" t="s">
        <v>61</v>
      </c>
      <c r="D310" s="43" t="s">
        <v>62</v>
      </c>
      <c r="E310" s="45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6" t="s">
        <v>64</v>
      </c>
      <c r="D311" s="21" t="s">
        <v>65</v>
      </c>
      <c r="E311" s="73">
        <f>E301</f>
        <v>400</v>
      </c>
      <c r="F311" s="11"/>
      <c r="G311" s="11"/>
      <c r="I311" s="12"/>
    </row>
    <row r="312" spans="1:9" ht="15" customHeight="1" x14ac:dyDescent="0.25">
      <c r="A312" s="10"/>
      <c r="B312" s="11"/>
      <c r="C312" s="46" t="s">
        <v>65</v>
      </c>
      <c r="D312" s="21" t="s">
        <v>64</v>
      </c>
      <c r="E312" s="73">
        <f>E302</f>
        <v>400</v>
      </c>
      <c r="F312" s="11"/>
      <c r="G312" s="11"/>
      <c r="I312" s="12"/>
    </row>
    <row r="313" spans="1:9" ht="15" customHeight="1" x14ac:dyDescent="0.25">
      <c r="A313" s="10"/>
      <c r="B313" s="11"/>
      <c r="C313" s="46" t="s">
        <v>64</v>
      </c>
      <c r="D313" s="21" t="s">
        <v>66</v>
      </c>
      <c r="E313" s="73">
        <f t="shared" ref="E313:E314" si="4">E303</f>
        <v>300</v>
      </c>
      <c r="F313" s="11"/>
      <c r="G313" s="11"/>
      <c r="I313" s="12"/>
    </row>
    <row r="314" spans="1:9" ht="15" customHeight="1" x14ac:dyDescent="0.25">
      <c r="A314" s="10"/>
      <c r="B314" s="11"/>
      <c r="C314" s="46" t="s">
        <v>66</v>
      </c>
      <c r="D314" s="21" t="s">
        <v>64</v>
      </c>
      <c r="E314" s="73">
        <f t="shared" si="4"/>
        <v>300</v>
      </c>
      <c r="F314" s="11"/>
      <c r="G314" s="11"/>
      <c r="I314" s="12"/>
    </row>
    <row r="315" spans="1:9" ht="15" customHeight="1" x14ac:dyDescent="0.25">
      <c r="A315" s="10"/>
      <c r="B315" s="11"/>
      <c r="C315" s="46" t="s">
        <v>64</v>
      </c>
      <c r="D315" s="21" t="s">
        <v>67</v>
      </c>
      <c r="E315" s="73">
        <f>E305</f>
        <v>300</v>
      </c>
      <c r="F315" s="11"/>
      <c r="G315" s="11"/>
      <c r="I315" s="12"/>
    </row>
    <row r="316" spans="1:9" ht="15" customHeight="1" x14ac:dyDescent="0.25">
      <c r="A316" s="10"/>
      <c r="B316" s="11"/>
      <c r="C316" s="48" t="s">
        <v>67</v>
      </c>
      <c r="D316" s="72" t="s">
        <v>64</v>
      </c>
      <c r="E316" s="73">
        <f>E306</f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61" t="s">
        <v>74</v>
      </c>
      <c r="C319" s="62"/>
      <c r="D319" s="62"/>
      <c r="E319" s="62"/>
      <c r="F319" s="62"/>
      <c r="G319" s="62"/>
      <c r="H319" s="62"/>
      <c r="I319" s="63"/>
    </row>
    <row r="320" spans="1:9" x14ac:dyDescent="0.25">
      <c r="A320" s="10"/>
      <c r="I320" s="12"/>
    </row>
    <row r="321" spans="1:9" x14ac:dyDescent="0.25">
      <c r="A321" s="10"/>
      <c r="C321" s="43" t="s">
        <v>61</v>
      </c>
      <c r="D321" s="43" t="s">
        <v>62</v>
      </c>
      <c r="E321" s="45" t="s">
        <v>69</v>
      </c>
      <c r="I321" s="12"/>
    </row>
    <row r="322" spans="1:9" x14ac:dyDescent="0.25">
      <c r="A322" s="10"/>
      <c r="C322" s="46" t="s">
        <v>64</v>
      </c>
      <c r="D322" s="21" t="s">
        <v>65</v>
      </c>
      <c r="E322" s="73">
        <f t="shared" ref="E322:E327" si="5">E332</f>
        <v>400</v>
      </c>
      <c r="I322" s="12"/>
    </row>
    <row r="323" spans="1:9" x14ac:dyDescent="0.25">
      <c r="A323" s="10"/>
      <c r="C323" s="46" t="s">
        <v>65</v>
      </c>
      <c r="D323" s="21" t="s">
        <v>64</v>
      </c>
      <c r="E323" s="73">
        <f t="shared" si="5"/>
        <v>400</v>
      </c>
      <c r="I323" s="12"/>
    </row>
    <row r="324" spans="1:9" x14ac:dyDescent="0.25">
      <c r="A324" s="10"/>
      <c r="C324" s="46" t="s">
        <v>64</v>
      </c>
      <c r="D324" s="21" t="s">
        <v>66</v>
      </c>
      <c r="E324" s="73">
        <f t="shared" si="5"/>
        <v>300</v>
      </c>
      <c r="I324" s="12"/>
    </row>
    <row r="325" spans="1:9" x14ac:dyDescent="0.25">
      <c r="A325" s="10"/>
      <c r="C325" s="46" t="s">
        <v>66</v>
      </c>
      <c r="D325" s="21" t="s">
        <v>64</v>
      </c>
      <c r="E325" s="73">
        <f t="shared" si="5"/>
        <v>300</v>
      </c>
      <c r="I325" s="12"/>
    </row>
    <row r="326" spans="1:9" x14ac:dyDescent="0.25">
      <c r="A326" s="10"/>
      <c r="C326" s="46" t="s">
        <v>64</v>
      </c>
      <c r="D326" s="21" t="s">
        <v>67</v>
      </c>
      <c r="E326" s="73">
        <f t="shared" si="5"/>
        <v>300</v>
      </c>
      <c r="I326" s="12"/>
    </row>
    <row r="327" spans="1:9" x14ac:dyDescent="0.25">
      <c r="A327" s="10"/>
      <c r="C327" s="48" t="s">
        <v>67</v>
      </c>
      <c r="D327" s="72" t="s">
        <v>64</v>
      </c>
      <c r="E327" s="73">
        <f t="shared" si="5"/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61" t="s">
        <v>75</v>
      </c>
      <c r="C329" s="62"/>
      <c r="D329" s="62"/>
      <c r="E329" s="62"/>
      <c r="F329" s="62"/>
      <c r="G329" s="62"/>
      <c r="H329" s="62"/>
      <c r="I329" s="63"/>
    </row>
    <row r="330" spans="1:9" x14ac:dyDescent="0.25">
      <c r="A330" s="10"/>
      <c r="I330" s="12"/>
    </row>
    <row r="331" spans="1:9" x14ac:dyDescent="0.25">
      <c r="A331" s="10"/>
      <c r="C331" s="43" t="s">
        <v>61</v>
      </c>
      <c r="D331" s="43" t="s">
        <v>62</v>
      </c>
      <c r="E331" s="45" t="s">
        <v>69</v>
      </c>
      <c r="I331" s="12"/>
    </row>
    <row r="332" spans="1:9" x14ac:dyDescent="0.25">
      <c r="A332" s="10"/>
      <c r="C332" s="46" t="s">
        <v>64</v>
      </c>
      <c r="D332" s="21" t="s">
        <v>65</v>
      </c>
      <c r="E332" s="73">
        <f t="shared" ref="E332:E337" si="6">E271</f>
        <v>400</v>
      </c>
      <c r="I332" s="12"/>
    </row>
    <row r="333" spans="1:9" x14ac:dyDescent="0.25">
      <c r="A333" s="10"/>
      <c r="C333" s="46" t="s">
        <v>65</v>
      </c>
      <c r="D333" s="21" t="s">
        <v>64</v>
      </c>
      <c r="E333" s="73">
        <f t="shared" si="6"/>
        <v>400</v>
      </c>
      <c r="I333" s="12"/>
    </row>
    <row r="334" spans="1:9" x14ac:dyDescent="0.25">
      <c r="A334" s="10"/>
      <c r="C334" s="46" t="s">
        <v>64</v>
      </c>
      <c r="D334" s="21" t="s">
        <v>66</v>
      </c>
      <c r="E334" s="73">
        <f t="shared" si="6"/>
        <v>300</v>
      </c>
      <c r="I334" s="12"/>
    </row>
    <row r="335" spans="1:9" x14ac:dyDescent="0.25">
      <c r="A335" s="10"/>
      <c r="C335" s="46" t="s">
        <v>66</v>
      </c>
      <c r="D335" s="21" t="s">
        <v>64</v>
      </c>
      <c r="E335" s="73">
        <f t="shared" si="6"/>
        <v>300</v>
      </c>
      <c r="I335" s="12"/>
    </row>
    <row r="336" spans="1:9" x14ac:dyDescent="0.25">
      <c r="A336" s="10"/>
      <c r="C336" s="46" t="s">
        <v>64</v>
      </c>
      <c r="D336" s="21" t="s">
        <v>67</v>
      </c>
      <c r="E336" s="73">
        <f t="shared" si="6"/>
        <v>300</v>
      </c>
      <c r="I336" s="12"/>
    </row>
    <row r="337" spans="1:9" x14ac:dyDescent="0.25">
      <c r="A337" s="10"/>
      <c r="C337" s="48" t="s">
        <v>67</v>
      </c>
      <c r="D337" s="72" t="s">
        <v>64</v>
      </c>
      <c r="E337" s="73">
        <f t="shared" si="6"/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61" t="s">
        <v>76</v>
      </c>
      <c r="C339" s="62"/>
      <c r="D339" s="62"/>
      <c r="E339" s="62"/>
      <c r="F339" s="62"/>
      <c r="G339" s="63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61" t="s">
        <v>78</v>
      </c>
      <c r="C341" s="62"/>
      <c r="D341" s="62"/>
      <c r="E341" s="62"/>
      <c r="F341" s="62"/>
      <c r="G341" s="63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5" t="s">
        <v>61</v>
      </c>
      <c r="D345" s="35" t="s">
        <v>62</v>
      </c>
      <c r="E345" s="75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9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9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9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9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9" t="s">
        <v>38</v>
      </c>
      <c r="I350" s="12"/>
    </row>
    <row r="351" spans="1:9" x14ac:dyDescent="0.25">
      <c r="A351" s="10"/>
      <c r="C351" s="30" t="s">
        <v>67</v>
      </c>
      <c r="D351" s="38" t="s">
        <v>64</v>
      </c>
      <c r="E351" s="59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62"/>
      <c r="D353" s="62"/>
      <c r="E353" s="62"/>
      <c r="F353" s="62"/>
      <c r="G353" s="63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4"/>
      <c r="D355" s="74"/>
      <c r="E355" s="74"/>
      <c r="F355" s="74"/>
      <c r="G355" s="74"/>
      <c r="H355" s="74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6" t="s">
        <v>22</v>
      </c>
      <c r="B357" s="77" t="s">
        <v>83</v>
      </c>
      <c r="C357" s="77" t="s">
        <v>84</v>
      </c>
      <c r="D357" s="77" t="s">
        <v>85</v>
      </c>
      <c r="E357" s="77" t="s">
        <v>86</v>
      </c>
      <c r="F357" s="77" t="s">
        <v>87</v>
      </c>
      <c r="G357" s="78" t="s">
        <v>88</v>
      </c>
      <c r="I357" s="12"/>
    </row>
    <row r="358" spans="1:12" x14ac:dyDescent="0.25">
      <c r="A358" s="79">
        <v>1</v>
      </c>
      <c r="B358" s="80">
        <f>'[1]D-1'!C138</f>
        <v>18.25334771</v>
      </c>
      <c r="C358" s="80">
        <f>'[1]D-1'!C139</f>
        <v>0</v>
      </c>
      <c r="D358" s="80">
        <f>'[1]D-1'!C140</f>
        <v>82.564975779999997</v>
      </c>
      <c r="E358" s="80">
        <f>'[1]D-1'!C141</f>
        <v>11.16057634</v>
      </c>
      <c r="F358" s="80">
        <f>'[1]D-1'!C142</f>
        <v>14.120063999999999</v>
      </c>
      <c r="G358" s="81">
        <f>'[1]D-1'!C143</f>
        <v>143.82176146</v>
      </c>
      <c r="I358" s="12"/>
    </row>
    <row r="359" spans="1:12" x14ac:dyDescent="0.25">
      <c r="A359" s="79">
        <v>2</v>
      </c>
      <c r="B359" s="80">
        <f>'[1]D-1'!D138</f>
        <v>0.20369664000000001</v>
      </c>
      <c r="C359" s="80">
        <f>'[1]D-1'!D139</f>
        <v>0</v>
      </c>
      <c r="D359" s="80">
        <f>'[1]D-1'!D140</f>
        <v>115.21940278</v>
      </c>
      <c r="E359" s="80">
        <f>'[1]D-1'!D141</f>
        <v>57.91242415</v>
      </c>
      <c r="F359" s="80">
        <f>'[1]D-1'!D142</f>
        <v>65.495807999999997</v>
      </c>
      <c r="G359" s="81">
        <f>'[1]D-1'!D143</f>
        <v>16.414433150000001</v>
      </c>
      <c r="I359" s="12"/>
    </row>
    <row r="360" spans="1:12" x14ac:dyDescent="0.25">
      <c r="A360" s="79">
        <v>3</v>
      </c>
      <c r="B360" s="80">
        <f>'[1]D-1'!E138</f>
        <v>4.5964799999999991E-3</v>
      </c>
      <c r="C360" s="80">
        <f>'[1]D-1'!E139</f>
        <v>0</v>
      </c>
      <c r="D360" s="80">
        <f>'[1]D-1'!E140</f>
        <v>100.15497945000001</v>
      </c>
      <c r="E360" s="80">
        <f>'[1]D-1'!E141</f>
        <v>78.224027969999995</v>
      </c>
      <c r="F360" s="80">
        <f>'[1]D-1'!E142</f>
        <v>23.054975999999996</v>
      </c>
      <c r="G360" s="81">
        <f>'[1]D-1'!E143</f>
        <v>25.295155000000001</v>
      </c>
      <c r="I360" s="12"/>
    </row>
    <row r="361" spans="1:12" x14ac:dyDescent="0.25">
      <c r="A361" s="79">
        <v>4</v>
      </c>
      <c r="B361" s="80">
        <f>'[1]D-1'!F138</f>
        <v>0</v>
      </c>
      <c r="C361" s="80">
        <f>'[1]D-1'!F139</f>
        <v>0</v>
      </c>
      <c r="D361" s="80">
        <f>'[1]D-1'!F140</f>
        <v>99.002537059999995</v>
      </c>
      <c r="E361" s="80">
        <f>'[1]D-1'!F141</f>
        <v>82.417308100000014</v>
      </c>
      <c r="F361" s="80">
        <f>'[1]D-1'!F142</f>
        <v>10.682112</v>
      </c>
      <c r="G361" s="81">
        <f>'[1]D-1'!F143</f>
        <v>26.96859628</v>
      </c>
      <c r="I361" s="12"/>
    </row>
    <row r="362" spans="1:12" x14ac:dyDescent="0.25">
      <c r="A362" s="79">
        <v>5</v>
      </c>
      <c r="B362" s="80">
        <f>'[1]D-1'!G138</f>
        <v>5.0803200000000001E-3</v>
      </c>
      <c r="C362" s="80">
        <f>'[1]D-1'!G139</f>
        <v>0</v>
      </c>
      <c r="D362" s="80">
        <f>'[1]D-1'!G140</f>
        <v>99.063920240000002</v>
      </c>
      <c r="E362" s="80">
        <f>'[1]D-1'!G141</f>
        <v>80.536783250000013</v>
      </c>
      <c r="F362" s="80">
        <f>'[1]D-1'!G142</f>
        <v>11.160576000000001</v>
      </c>
      <c r="G362" s="81">
        <f>'[1]D-1'!G143</f>
        <v>24.185548609999998</v>
      </c>
      <c r="I362" s="12"/>
    </row>
    <row r="363" spans="1:12" x14ac:dyDescent="0.25">
      <c r="A363" s="79">
        <v>6</v>
      </c>
      <c r="B363" s="80">
        <f>'[1]D-1'!H138</f>
        <v>9.1869119299999991</v>
      </c>
      <c r="C363" s="80">
        <f>'[1]D-1'!H139</f>
        <v>0</v>
      </c>
      <c r="D363" s="80">
        <f>'[1]D-1'!H140</f>
        <v>78.292281399999993</v>
      </c>
      <c r="E363" s="80">
        <f>'[1]D-1'!H141</f>
        <v>60.244533019999992</v>
      </c>
      <c r="F363" s="80">
        <f>'[1]D-1'!H142</f>
        <v>4.5696000000000001E-2</v>
      </c>
      <c r="G363" s="81">
        <f>'[1]D-1'!H143</f>
        <v>120.87871396</v>
      </c>
      <c r="I363" s="12"/>
      <c r="L363"/>
    </row>
    <row r="364" spans="1:12" x14ac:dyDescent="0.25">
      <c r="A364" s="79">
        <v>7</v>
      </c>
      <c r="B364" s="80">
        <f>'[1]D-1'!I138</f>
        <v>7.8091775399999994</v>
      </c>
      <c r="C364" s="80">
        <f>'[1]D-1'!I139</f>
        <v>0</v>
      </c>
      <c r="D364" s="80">
        <f>'[1]D-1'!I140</f>
        <v>98.798163040000006</v>
      </c>
      <c r="E364" s="80">
        <f>'[1]D-1'!I141</f>
        <v>40.76835964</v>
      </c>
      <c r="F364" s="80">
        <f>'[1]D-1'!I142</f>
        <v>24.541440000000001</v>
      </c>
      <c r="G364" s="81">
        <f>'[1]D-1'!I143</f>
        <v>65.767403020000003</v>
      </c>
      <c r="I364" s="12"/>
    </row>
    <row r="365" spans="1:12" x14ac:dyDescent="0.25">
      <c r="A365" s="79">
        <v>8</v>
      </c>
      <c r="B365" s="80">
        <f>'[1]D-1'!J138</f>
        <v>42.795405759999994</v>
      </c>
      <c r="C365" s="80">
        <f>'[1]D-1'!J139</f>
        <v>0</v>
      </c>
      <c r="D365" s="80">
        <f>'[1]D-1'!J140</f>
        <v>44.235976359999995</v>
      </c>
      <c r="E365" s="80">
        <f>'[1]D-1'!J141</f>
        <v>19.576167000000002</v>
      </c>
      <c r="F365" s="80">
        <f>'[1]D-1'!J142</f>
        <v>0.83865599999999996</v>
      </c>
      <c r="G365" s="81">
        <f>'[1]D-1'!J143</f>
        <v>241.21552713</v>
      </c>
      <c r="I365" s="12"/>
    </row>
    <row r="366" spans="1:12" x14ac:dyDescent="0.25">
      <c r="A366" s="79">
        <v>9</v>
      </c>
      <c r="B366" s="80">
        <f>'[1]D-1'!K138</f>
        <v>32.812093180000005</v>
      </c>
      <c r="C366" s="80">
        <f>'[1]D-1'!K139</f>
        <v>0</v>
      </c>
      <c r="D366" s="80">
        <f>'[1]D-1'!K140</f>
        <v>78.081165869999992</v>
      </c>
      <c r="E366" s="80">
        <f>'[1]D-1'!K141</f>
        <v>1.6386048500000001</v>
      </c>
      <c r="F366" s="80">
        <f>'[1]D-1'!K142</f>
        <v>53.380992000000006</v>
      </c>
      <c r="G366" s="81">
        <f>'[1]D-1'!K143</f>
        <v>146.45772176999998</v>
      </c>
      <c r="I366" s="12"/>
    </row>
    <row r="367" spans="1:12" x14ac:dyDescent="0.25">
      <c r="A367" s="79">
        <v>10</v>
      </c>
      <c r="B367" s="80">
        <f>'[1]D-1'!L138</f>
        <v>35.945682919999996</v>
      </c>
      <c r="C367" s="80">
        <f>'[1]D-1'!L139</f>
        <v>0</v>
      </c>
      <c r="D367" s="80">
        <f>'[1]D-1'!L140</f>
        <v>63.298111650000003</v>
      </c>
      <c r="E367" s="80">
        <f>'[1]D-1'!L141</f>
        <v>0</v>
      </c>
      <c r="F367" s="80">
        <f>'[1]D-1'!L142</f>
        <v>15.671039999999998</v>
      </c>
      <c r="G367" s="81">
        <f>'[1]D-1'!L143</f>
        <v>177.25316987000002</v>
      </c>
      <c r="I367" s="12"/>
    </row>
    <row r="368" spans="1:12" x14ac:dyDescent="0.25">
      <c r="A368" s="79">
        <v>11</v>
      </c>
      <c r="B368" s="80">
        <f>'[1]D-1'!M138</f>
        <v>45.471040940000002</v>
      </c>
      <c r="C368" s="80">
        <f>'[1]D-1'!M139</f>
        <v>0</v>
      </c>
      <c r="D368" s="80">
        <f>'[1]D-1'!M140</f>
        <v>25.945211060000002</v>
      </c>
      <c r="E368" s="80">
        <f>'[1]D-1'!M141</f>
        <v>0</v>
      </c>
      <c r="F368" s="80">
        <f>'[1]D-1'!M142</f>
        <v>11.461632</v>
      </c>
      <c r="G368" s="81">
        <f>'[1]D-1'!M143</f>
        <v>237.28029516000004</v>
      </c>
      <c r="I368" s="12"/>
    </row>
    <row r="369" spans="1:9" ht="15.75" customHeight="1" x14ac:dyDescent="0.25">
      <c r="A369" s="79">
        <v>12</v>
      </c>
      <c r="B369" s="80">
        <f>'[1]D-1'!N138</f>
        <v>35.817465320000004</v>
      </c>
      <c r="C369" s="80">
        <f>'[1]D-1'!N139</f>
        <v>0</v>
      </c>
      <c r="D369" s="80">
        <f>'[1]D-1'!N140</f>
        <v>44.128821920000007</v>
      </c>
      <c r="E369" s="80">
        <f>'[1]D-1'!N141</f>
        <v>0</v>
      </c>
      <c r="F369" s="80">
        <f>'[1]D-1'!N142</f>
        <v>21.649152000000001</v>
      </c>
      <c r="G369" s="81">
        <f>'[1]D-1'!N143</f>
        <v>184.65398643</v>
      </c>
      <c r="I369" s="12"/>
    </row>
    <row r="370" spans="1:9" x14ac:dyDescent="0.25">
      <c r="A370" s="79">
        <v>13</v>
      </c>
      <c r="B370" s="80">
        <f>'[1]D-1'!O138</f>
        <v>33.333914630000002</v>
      </c>
      <c r="C370" s="80">
        <f>'[1]D-1'!O139</f>
        <v>0</v>
      </c>
      <c r="D370" s="80">
        <f>'[1]D-1'!O140</f>
        <v>21.666839620000001</v>
      </c>
      <c r="E370" s="80">
        <f>'[1]D-1'!O141</f>
        <v>0</v>
      </c>
      <c r="F370" s="80">
        <f>'[1]D-1'!O142</f>
        <v>18.875136000000001</v>
      </c>
      <c r="G370" s="81">
        <f>'[1]D-1'!O143</f>
        <v>165.58811010999997</v>
      </c>
      <c r="I370" s="12"/>
    </row>
    <row r="371" spans="1:9" ht="15" customHeight="1" x14ac:dyDescent="0.25">
      <c r="A371" s="79">
        <v>14</v>
      </c>
      <c r="B371" s="80">
        <f>'[1]D-1'!P138</f>
        <v>37.038677489999998</v>
      </c>
      <c r="C371" s="80">
        <f>'[1]D-1'!P139</f>
        <v>0</v>
      </c>
      <c r="D371" s="80">
        <f>'[1]D-1'!P140</f>
        <v>16.35063135</v>
      </c>
      <c r="E371" s="80">
        <f>'[1]D-1'!P141</f>
        <v>0</v>
      </c>
      <c r="F371" s="80">
        <f>'[1]D-1'!P142</f>
        <v>9.9966720000000002</v>
      </c>
      <c r="G371" s="81">
        <f>'[1]D-1'!P143</f>
        <v>204.90817380000001</v>
      </c>
      <c r="I371" s="12"/>
    </row>
    <row r="372" spans="1:9" ht="15" customHeight="1" x14ac:dyDescent="0.25">
      <c r="A372" s="79">
        <v>15</v>
      </c>
      <c r="B372" s="80">
        <f>'[1]D-1'!Q138</f>
        <v>28.987096100000002</v>
      </c>
      <c r="C372" s="80">
        <f>'[1]D-1'!Q139</f>
        <v>0</v>
      </c>
      <c r="D372" s="80">
        <f>'[1]D-1'!Q140</f>
        <v>50.628696390000002</v>
      </c>
      <c r="E372" s="80">
        <f>'[1]D-1'!Q141</f>
        <v>0</v>
      </c>
      <c r="F372" s="80">
        <f>'[1]D-1'!Q142</f>
        <v>80.277119999999996</v>
      </c>
      <c r="G372" s="81">
        <f>'[1]D-1'!Q143</f>
        <v>124.63073186</v>
      </c>
      <c r="I372" s="12"/>
    </row>
    <row r="373" spans="1:9" ht="15" customHeight="1" x14ac:dyDescent="0.25">
      <c r="A373" s="79">
        <v>16</v>
      </c>
      <c r="B373" s="80">
        <f>'[1]D-1'!R138</f>
        <v>24.344409420000002</v>
      </c>
      <c r="C373" s="80">
        <f>'[1]D-1'!R139</f>
        <v>0</v>
      </c>
      <c r="D373" s="80">
        <f>'[1]D-1'!R140</f>
        <v>81.831925909999995</v>
      </c>
      <c r="E373" s="80">
        <f>'[1]D-1'!R141</f>
        <v>0</v>
      </c>
      <c r="F373" s="80">
        <f>'[1]D-1'!R142</f>
        <v>161.11065600000001</v>
      </c>
      <c r="G373" s="81">
        <f>'[1]D-1'!R143</f>
        <v>54.06492630999999</v>
      </c>
      <c r="I373" s="12"/>
    </row>
    <row r="374" spans="1:9" ht="15" customHeight="1" x14ac:dyDescent="0.25">
      <c r="A374" s="79">
        <v>17</v>
      </c>
      <c r="B374" s="80">
        <f>'[1]D-1'!S138</f>
        <v>36.997792999999994</v>
      </c>
      <c r="C374" s="80">
        <f>'[1]D-1'!S139</f>
        <v>0</v>
      </c>
      <c r="D374" s="80">
        <f>'[1]D-1'!S140</f>
        <v>45.063762109999999</v>
      </c>
      <c r="E374" s="80">
        <f>'[1]D-1'!S141</f>
        <v>0</v>
      </c>
      <c r="F374" s="80">
        <f>'[1]D-1'!S142</f>
        <v>151.20806400000001</v>
      </c>
      <c r="G374" s="81">
        <f>'[1]D-1'!S143</f>
        <v>142.20509075999999</v>
      </c>
      <c r="I374" s="12"/>
    </row>
    <row r="375" spans="1:9" ht="15" customHeight="1" x14ac:dyDescent="0.25">
      <c r="A375" s="79">
        <v>18</v>
      </c>
      <c r="B375" s="80">
        <f>'[1]D-1'!T138</f>
        <v>24.504802369999997</v>
      </c>
      <c r="C375" s="80">
        <f>'[1]D-1'!T139</f>
        <v>0</v>
      </c>
      <c r="D375" s="80">
        <f>'[1]D-1'!T140</f>
        <v>55.307300300000009</v>
      </c>
      <c r="E375" s="80">
        <f>'[1]D-1'!T141</f>
        <v>0</v>
      </c>
      <c r="F375" s="80">
        <f>'[1]D-1'!T142</f>
        <v>226.90752000000001</v>
      </c>
      <c r="G375" s="81">
        <f>'[1]D-1'!T143</f>
        <v>52.114083440000002</v>
      </c>
      <c r="I375" s="12"/>
    </row>
    <row r="376" spans="1:9" ht="15" customHeight="1" x14ac:dyDescent="0.25">
      <c r="A376" s="79">
        <v>19</v>
      </c>
      <c r="B376" s="80">
        <f>'[1]D-1'!U138</f>
        <v>32.639604230000003</v>
      </c>
      <c r="C376" s="80">
        <f>'[1]D-1'!U139</f>
        <v>0</v>
      </c>
      <c r="D376" s="80">
        <f>'[1]D-1'!U140</f>
        <v>39.858611250000003</v>
      </c>
      <c r="E376" s="80">
        <f>'[1]D-1'!U141</f>
        <v>0</v>
      </c>
      <c r="F376" s="80">
        <f>'[1]D-1'!U142</f>
        <v>188.83468800000003</v>
      </c>
      <c r="G376" s="81">
        <f>'[1]D-1'!U143</f>
        <v>134.53977498</v>
      </c>
      <c r="I376" s="12"/>
    </row>
    <row r="377" spans="1:9" ht="15" customHeight="1" x14ac:dyDescent="0.25">
      <c r="A377" s="79">
        <v>20</v>
      </c>
      <c r="B377" s="80">
        <f>'[1]D-1'!V138</f>
        <v>22.492511840000002</v>
      </c>
      <c r="C377" s="80">
        <f>'[1]D-1'!V139</f>
        <v>0</v>
      </c>
      <c r="D377" s="80">
        <f>'[1]D-1'!V140</f>
        <v>44.133789350000008</v>
      </c>
      <c r="E377" s="80">
        <f>'[1]D-1'!V141</f>
        <v>0</v>
      </c>
      <c r="F377" s="80">
        <f>'[1]D-1'!V142</f>
        <v>192.43392</v>
      </c>
      <c r="G377" s="81">
        <f>'[1]D-1'!V143</f>
        <v>103.32886961999999</v>
      </c>
      <c r="I377" s="12"/>
    </row>
    <row r="378" spans="1:9" ht="15" customHeight="1" x14ac:dyDescent="0.25">
      <c r="A378" s="79">
        <v>21</v>
      </c>
      <c r="B378" s="80">
        <f>'[1]D-1'!W138</f>
        <v>25.614973249999998</v>
      </c>
      <c r="C378" s="80">
        <f>'[1]D-1'!W139</f>
        <v>0</v>
      </c>
      <c r="D378" s="80">
        <f>'[1]D-1'!W140</f>
        <v>34.852866990000003</v>
      </c>
      <c r="E378" s="80">
        <f>'[1]D-1'!W141</f>
        <v>0</v>
      </c>
      <c r="F378" s="80">
        <f>'[1]D-1'!W142</f>
        <v>149.82643199999998</v>
      </c>
      <c r="G378" s="81">
        <f>'[1]D-1'!W143</f>
        <v>149.27302542999999</v>
      </c>
      <c r="I378" s="12"/>
    </row>
    <row r="379" spans="1:9" ht="15" customHeight="1" x14ac:dyDescent="0.25">
      <c r="A379" s="79">
        <v>22</v>
      </c>
      <c r="B379" s="80">
        <f>'[1]D-1'!X138</f>
        <v>21.826022239999997</v>
      </c>
      <c r="C379" s="80">
        <f>'[1]D-1'!X139</f>
        <v>0</v>
      </c>
      <c r="D379" s="80">
        <f>'[1]D-1'!X140</f>
        <v>52.811524479999996</v>
      </c>
      <c r="E379" s="80">
        <f>'[1]D-1'!X141</f>
        <v>0</v>
      </c>
      <c r="F379" s="80">
        <f>'[1]D-1'!X142</f>
        <v>49.246848</v>
      </c>
      <c r="G379" s="81">
        <f>'[1]D-1'!X143</f>
        <v>190.54780271999999</v>
      </c>
      <c r="I379" s="12"/>
    </row>
    <row r="380" spans="1:9" ht="15" customHeight="1" x14ac:dyDescent="0.25">
      <c r="A380" s="79">
        <v>23</v>
      </c>
      <c r="B380" s="80">
        <f>'[1]D-1'!Y138</f>
        <v>9.2261029700000012</v>
      </c>
      <c r="C380" s="80">
        <f>'[1]D-1'!Y139</f>
        <v>0</v>
      </c>
      <c r="D380" s="80">
        <f>'[1]D-1'!Y140</f>
        <v>67.837982499999995</v>
      </c>
      <c r="E380" s="80">
        <f>'[1]D-1'!Y141</f>
        <v>20.68577342</v>
      </c>
      <c r="F380" s="80">
        <f>'[1]D-1'!Y142</f>
        <v>61.807871999999996</v>
      </c>
      <c r="G380" s="81">
        <f>'[1]D-1'!Y143</f>
        <v>168.07956352999997</v>
      </c>
      <c r="I380" s="12"/>
    </row>
    <row r="381" spans="1:9" ht="15.75" customHeight="1" x14ac:dyDescent="0.25">
      <c r="A381" s="82">
        <v>24</v>
      </c>
      <c r="B381" s="80">
        <f>'[1]D-1'!Z138</f>
        <v>9.7251840000000006E-2</v>
      </c>
      <c r="C381" s="80">
        <f>'[1]D-1'!Z139</f>
        <v>0</v>
      </c>
      <c r="D381" s="80">
        <f>'[1]D-1'!Z140</f>
        <v>86.023012610000009</v>
      </c>
      <c r="E381" s="80">
        <f>'[1]D-1'!Z141</f>
        <v>53.780430429999996</v>
      </c>
      <c r="F381" s="80">
        <f>'[1]D-1'!Z142</f>
        <v>76.774656000000007</v>
      </c>
      <c r="G381" s="80">
        <f>'[1]D-1'!Z143</f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40"/>
      <c r="C386" s="40"/>
      <c r="D386" s="40"/>
      <c r="E386" s="40"/>
      <c r="F386" s="40"/>
      <c r="G386" s="40"/>
      <c r="I386" s="12"/>
    </row>
    <row r="387" spans="1:9" ht="15.75" customHeight="1" x14ac:dyDescent="0.25">
      <c r="A387" s="10"/>
      <c r="C387" s="83" t="s">
        <v>28</v>
      </c>
      <c r="D387" s="84" t="s">
        <v>91</v>
      </c>
      <c r="E387" s="85" t="s">
        <v>92</v>
      </c>
      <c r="F387" s="40"/>
      <c r="G387" s="40"/>
      <c r="I387" s="12"/>
    </row>
    <row r="388" spans="1:9" ht="15.75" customHeight="1" x14ac:dyDescent="0.25">
      <c r="A388" s="10"/>
      <c r="C388" s="86" t="s">
        <v>93</v>
      </c>
      <c r="D388" s="87" t="s">
        <v>94</v>
      </c>
      <c r="E388" s="88" t="s">
        <v>95</v>
      </c>
      <c r="F388" s="40"/>
      <c r="G388" s="40"/>
      <c r="I388" s="12"/>
    </row>
    <row r="389" spans="1:9" ht="15.75" customHeight="1" x14ac:dyDescent="0.25">
      <c r="A389" s="10"/>
      <c r="C389" s="89" t="s">
        <v>96</v>
      </c>
      <c r="D389" s="87" t="s">
        <v>94</v>
      </c>
      <c r="E389" s="88" t="s">
        <v>95</v>
      </c>
      <c r="F389" s="40"/>
      <c r="G389" s="40"/>
      <c r="I389" s="12"/>
    </row>
    <row r="390" spans="1:9" ht="15.75" customHeight="1" x14ac:dyDescent="0.25">
      <c r="A390" s="10"/>
      <c r="C390" s="89" t="s">
        <v>97</v>
      </c>
      <c r="D390" s="87" t="s">
        <v>94</v>
      </c>
      <c r="E390" s="88" t="s">
        <v>95</v>
      </c>
      <c r="F390" s="40"/>
      <c r="G390" s="40"/>
      <c r="I390" s="12"/>
    </row>
    <row r="391" spans="1:9" ht="15.75" customHeight="1" x14ac:dyDescent="0.25">
      <c r="A391" s="10"/>
      <c r="C391" s="89" t="s">
        <v>98</v>
      </c>
      <c r="D391" s="87" t="s">
        <v>94</v>
      </c>
      <c r="E391" s="88" t="s">
        <v>99</v>
      </c>
      <c r="F391" s="40"/>
      <c r="G391" s="40"/>
      <c r="I391" s="12"/>
    </row>
    <row r="392" spans="1:9" ht="15.75" customHeight="1" x14ac:dyDescent="0.25">
      <c r="A392" s="10"/>
      <c r="C392" s="90" t="s">
        <v>100</v>
      </c>
      <c r="D392" s="91" t="s">
        <v>94</v>
      </c>
      <c r="E392" s="92" t="s">
        <v>99</v>
      </c>
      <c r="F392" s="40"/>
      <c r="G392" s="40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61" t="s">
        <v>102</v>
      </c>
      <c r="C394" s="62"/>
      <c r="D394" s="62"/>
      <c r="E394" s="62"/>
      <c r="F394" s="62"/>
      <c r="G394" s="63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61" t="s">
        <v>104</v>
      </c>
      <c r="C396" s="62"/>
      <c r="D396" s="62"/>
      <c r="E396" s="62"/>
      <c r="F396" s="62"/>
      <c r="G396" s="63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61" t="s">
        <v>106</v>
      </c>
      <c r="C398" s="62"/>
      <c r="D398" s="62"/>
      <c r="E398" s="62"/>
      <c r="F398" s="62"/>
      <c r="G398" s="63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61" t="s">
        <v>108</v>
      </c>
      <c r="C400" s="62"/>
      <c r="D400" s="62"/>
      <c r="E400" s="62"/>
      <c r="F400" s="62"/>
      <c r="G400" s="62"/>
      <c r="H400" s="62"/>
      <c r="I400" s="63"/>
    </row>
    <row r="401" spans="1:9" ht="15.75" customHeight="1" x14ac:dyDescent="0.25">
      <c r="A401" s="10"/>
      <c r="I401" s="12"/>
    </row>
    <row r="402" spans="1:9" ht="15.75" customHeight="1" x14ac:dyDescent="0.25">
      <c r="A402" s="93"/>
      <c r="B402" s="94"/>
      <c r="C402" s="95" t="s">
        <v>109</v>
      </c>
      <c r="D402" s="96" t="s">
        <v>110</v>
      </c>
      <c r="E402" s="97" t="s">
        <v>92</v>
      </c>
      <c r="F402" s="98" t="s">
        <v>46</v>
      </c>
      <c r="G402" s="97" t="s">
        <v>111</v>
      </c>
      <c r="I402" s="37"/>
    </row>
    <row r="403" spans="1:9" ht="15.75" customHeight="1" x14ac:dyDescent="0.25">
      <c r="A403" s="93"/>
      <c r="B403" s="99"/>
      <c r="C403" s="100" t="s">
        <v>112</v>
      </c>
      <c r="D403" s="101">
        <v>500</v>
      </c>
      <c r="E403" s="29">
        <v>220</v>
      </c>
      <c r="F403" s="59" t="s">
        <v>113</v>
      </c>
      <c r="G403" s="21" t="s">
        <v>64</v>
      </c>
      <c r="I403" s="37"/>
    </row>
    <row r="404" spans="1:9" ht="15.75" customHeight="1" x14ac:dyDescent="0.25">
      <c r="A404" s="93"/>
      <c r="B404" s="99"/>
      <c r="C404" s="100" t="s">
        <v>114</v>
      </c>
      <c r="D404" s="101">
        <v>600</v>
      </c>
      <c r="E404" s="29">
        <v>220</v>
      </c>
      <c r="F404" s="59" t="s">
        <v>113</v>
      </c>
      <c r="G404" s="21" t="s">
        <v>64</v>
      </c>
      <c r="I404" s="37"/>
    </row>
    <row r="405" spans="1:9" ht="15.75" customHeight="1" x14ac:dyDescent="0.25">
      <c r="A405" s="93"/>
      <c r="B405" s="99"/>
      <c r="C405" s="102" t="s">
        <v>115</v>
      </c>
      <c r="D405" s="101">
        <v>250</v>
      </c>
      <c r="E405" s="29">
        <v>220</v>
      </c>
      <c r="F405" s="59" t="s">
        <v>113</v>
      </c>
      <c r="G405" s="21" t="s">
        <v>64</v>
      </c>
      <c r="I405" s="37"/>
    </row>
    <row r="406" spans="1:9" ht="15.75" customHeight="1" x14ac:dyDescent="0.25">
      <c r="A406" s="93"/>
      <c r="B406" s="99"/>
      <c r="C406" s="102" t="s">
        <v>116</v>
      </c>
      <c r="D406" s="101">
        <v>28</v>
      </c>
      <c r="E406" s="29">
        <v>220</v>
      </c>
      <c r="F406" s="59" t="s">
        <v>113</v>
      </c>
      <c r="G406" s="21" t="s">
        <v>64</v>
      </c>
      <c r="I406" s="12"/>
    </row>
    <row r="407" spans="1:9" ht="15.75" customHeight="1" x14ac:dyDescent="0.25">
      <c r="A407" s="93"/>
      <c r="B407" s="99"/>
      <c r="C407" s="102" t="s">
        <v>117</v>
      </c>
      <c r="D407" s="101">
        <v>72</v>
      </c>
      <c r="E407" s="29">
        <v>220</v>
      </c>
      <c r="F407" s="59" t="s">
        <v>113</v>
      </c>
      <c r="G407" s="21" t="s">
        <v>64</v>
      </c>
      <c r="I407" s="12"/>
    </row>
    <row r="408" spans="1:9" ht="15.75" customHeight="1" x14ac:dyDescent="0.25">
      <c r="A408" s="93"/>
      <c r="B408" s="99"/>
      <c r="C408" s="102" t="s">
        <v>118</v>
      </c>
      <c r="D408" s="101">
        <v>180</v>
      </c>
      <c r="E408" s="29">
        <v>220</v>
      </c>
      <c r="F408" s="59" t="s">
        <v>113</v>
      </c>
      <c r="G408" s="21" t="s">
        <v>64</v>
      </c>
      <c r="I408" s="12"/>
    </row>
    <row r="409" spans="1:9" ht="15.75" customHeight="1" x14ac:dyDescent="0.25">
      <c r="A409" s="93"/>
      <c r="B409" s="99"/>
      <c r="C409" s="102" t="s">
        <v>119</v>
      </c>
      <c r="D409" s="101">
        <v>97</v>
      </c>
      <c r="E409" s="29">
        <v>220</v>
      </c>
      <c r="F409" s="59" t="s">
        <v>381</v>
      </c>
      <c r="G409" s="21" t="s">
        <v>64</v>
      </c>
      <c r="I409" s="12"/>
    </row>
    <row r="410" spans="1:9" ht="15.75" customHeight="1" x14ac:dyDescent="0.25">
      <c r="A410" s="93"/>
      <c r="B410" s="99"/>
      <c r="C410" s="102" t="s">
        <v>382</v>
      </c>
      <c r="D410" s="101">
        <v>140</v>
      </c>
      <c r="E410" s="29">
        <v>220</v>
      </c>
      <c r="F410" s="59" t="s">
        <v>383</v>
      </c>
      <c r="G410" s="21" t="s">
        <v>64</v>
      </c>
      <c r="I410" s="12"/>
    </row>
    <row r="411" spans="1:9" ht="15.75" customHeight="1" x14ac:dyDescent="0.25">
      <c r="A411" s="93"/>
      <c r="B411" s="99"/>
      <c r="C411" s="102" t="s">
        <v>120</v>
      </c>
      <c r="D411" s="101">
        <v>48.2</v>
      </c>
      <c r="E411" s="29">
        <v>110</v>
      </c>
      <c r="F411" s="59" t="s">
        <v>113</v>
      </c>
      <c r="G411" s="21" t="s">
        <v>64</v>
      </c>
      <c r="I411" s="12"/>
    </row>
    <row r="412" spans="1:9" ht="15.75" customHeight="1" x14ac:dyDescent="0.25">
      <c r="A412" s="93"/>
      <c r="B412" s="99"/>
      <c r="C412" s="102" t="s">
        <v>121</v>
      </c>
      <c r="D412" s="101">
        <v>71.569999999999993</v>
      </c>
      <c r="E412" s="29">
        <v>110</v>
      </c>
      <c r="F412" s="59" t="s">
        <v>113</v>
      </c>
      <c r="G412" s="21" t="s">
        <v>64</v>
      </c>
      <c r="I412" s="12"/>
    </row>
    <row r="413" spans="1:9" ht="15.75" customHeight="1" x14ac:dyDescent="0.25">
      <c r="A413" s="93"/>
      <c r="B413" s="99"/>
      <c r="C413" s="102" t="s">
        <v>122</v>
      </c>
      <c r="D413" s="101">
        <v>25</v>
      </c>
      <c r="E413" s="29">
        <v>110</v>
      </c>
      <c r="F413" s="59" t="s">
        <v>113</v>
      </c>
      <c r="G413" s="21" t="s">
        <v>64</v>
      </c>
      <c r="I413" s="12"/>
    </row>
    <row r="414" spans="1:9" ht="15" customHeight="1" x14ac:dyDescent="0.25">
      <c r="A414" s="93"/>
      <c r="B414" s="99"/>
      <c r="C414" s="102" t="s">
        <v>123</v>
      </c>
      <c r="D414" s="101">
        <v>24</v>
      </c>
      <c r="E414" s="29">
        <v>110</v>
      </c>
      <c r="F414" s="59" t="s">
        <v>113</v>
      </c>
      <c r="G414" s="21" t="s">
        <v>64</v>
      </c>
      <c r="I414" s="12"/>
    </row>
    <row r="415" spans="1:9" ht="15.75" customHeight="1" x14ac:dyDescent="0.25">
      <c r="A415" s="93"/>
      <c r="B415" s="99"/>
      <c r="C415" s="102" t="s">
        <v>124</v>
      </c>
      <c r="D415" s="101">
        <v>27.5</v>
      </c>
      <c r="E415" s="29">
        <v>110</v>
      </c>
      <c r="F415" s="59" t="s">
        <v>113</v>
      </c>
      <c r="G415" s="21" t="s">
        <v>64</v>
      </c>
      <c r="I415" s="12"/>
    </row>
    <row r="416" spans="1:9" ht="15.75" customHeight="1" x14ac:dyDescent="0.25">
      <c r="A416" s="93"/>
      <c r="B416" s="99"/>
      <c r="C416" s="102" t="s">
        <v>125</v>
      </c>
      <c r="D416" s="101">
        <v>11</v>
      </c>
      <c r="E416" s="29">
        <v>110</v>
      </c>
      <c r="F416" s="59" t="s">
        <v>113</v>
      </c>
      <c r="G416" s="21" t="s">
        <v>64</v>
      </c>
      <c r="I416" s="12"/>
    </row>
    <row r="417" spans="1:9" ht="15.75" customHeight="1" x14ac:dyDescent="0.25">
      <c r="A417" s="93"/>
      <c r="B417" s="99"/>
      <c r="C417" s="102" t="s">
        <v>126</v>
      </c>
      <c r="D417" s="101">
        <v>2.5</v>
      </c>
      <c r="E417" s="29">
        <v>110</v>
      </c>
      <c r="F417" s="59" t="s">
        <v>113</v>
      </c>
      <c r="G417" s="21" t="s">
        <v>64</v>
      </c>
      <c r="I417" s="12"/>
    </row>
    <row r="418" spans="1:9" ht="15.75" customHeight="1" x14ac:dyDescent="0.25">
      <c r="A418" s="93"/>
      <c r="B418" s="99"/>
      <c r="C418" s="102" t="s">
        <v>127</v>
      </c>
      <c r="D418" s="101">
        <v>8.8000000000000007</v>
      </c>
      <c r="E418" s="29">
        <v>110</v>
      </c>
      <c r="F418" s="59" t="s">
        <v>113</v>
      </c>
      <c r="G418" s="21" t="s">
        <v>64</v>
      </c>
      <c r="I418" s="12"/>
    </row>
    <row r="419" spans="1:9" ht="15" customHeight="1" x14ac:dyDescent="0.25">
      <c r="A419" s="93"/>
      <c r="B419" s="99"/>
      <c r="C419" s="102" t="s">
        <v>128</v>
      </c>
      <c r="D419" s="101">
        <v>13.26</v>
      </c>
      <c r="E419" s="29">
        <v>110</v>
      </c>
      <c r="F419" s="59" t="s">
        <v>113</v>
      </c>
      <c r="G419" s="21" t="s">
        <v>64</v>
      </c>
      <c r="I419" s="12"/>
    </row>
    <row r="420" spans="1:9" ht="15.75" customHeight="1" x14ac:dyDescent="0.25">
      <c r="A420" s="93"/>
      <c r="B420" s="99"/>
      <c r="C420" s="102" t="s">
        <v>129</v>
      </c>
      <c r="D420" s="101">
        <v>16.21</v>
      </c>
      <c r="E420" s="29">
        <v>110</v>
      </c>
      <c r="F420" s="59" t="s">
        <v>113</v>
      </c>
      <c r="G420" s="21" t="s">
        <v>64</v>
      </c>
      <c r="I420" s="12"/>
    </row>
    <row r="421" spans="1:9" ht="15" customHeight="1" x14ac:dyDescent="0.25">
      <c r="A421" s="93"/>
      <c r="B421" s="99"/>
      <c r="C421" s="102" t="s">
        <v>130</v>
      </c>
      <c r="D421" s="101">
        <v>10.35</v>
      </c>
      <c r="E421" s="29">
        <v>110</v>
      </c>
      <c r="F421" s="59" t="s">
        <v>113</v>
      </c>
      <c r="G421" s="21" t="s">
        <v>64</v>
      </c>
      <c r="I421" s="12"/>
    </row>
    <row r="422" spans="1:9" ht="15" customHeight="1" x14ac:dyDescent="0.25">
      <c r="A422" s="93"/>
      <c r="B422" s="99"/>
      <c r="C422" s="102" t="s">
        <v>131</v>
      </c>
      <c r="D422" s="101">
        <v>30.78</v>
      </c>
      <c r="E422" s="29">
        <v>110</v>
      </c>
      <c r="F422" s="59" t="s">
        <v>113</v>
      </c>
      <c r="G422" s="21" t="s">
        <v>64</v>
      </c>
      <c r="I422" s="12"/>
    </row>
    <row r="423" spans="1:9" ht="15" customHeight="1" x14ac:dyDescent="0.25">
      <c r="A423" s="93"/>
      <c r="B423" s="99"/>
      <c r="C423" s="102" t="s">
        <v>132</v>
      </c>
      <c r="D423" s="101">
        <v>11.3</v>
      </c>
      <c r="E423" s="29">
        <v>110</v>
      </c>
      <c r="F423" s="59" t="s">
        <v>113</v>
      </c>
      <c r="G423" s="21" t="s">
        <v>64</v>
      </c>
      <c r="I423" s="12"/>
    </row>
    <row r="424" spans="1:9" ht="15" customHeight="1" x14ac:dyDescent="0.25">
      <c r="A424" s="93"/>
      <c r="B424" s="99"/>
      <c r="C424" s="102" t="s">
        <v>133</v>
      </c>
      <c r="D424" s="101">
        <v>25</v>
      </c>
      <c r="E424" s="29">
        <v>110</v>
      </c>
      <c r="F424" s="59" t="s">
        <v>113</v>
      </c>
      <c r="G424" s="21" t="s">
        <v>64</v>
      </c>
      <c r="I424" s="12"/>
    </row>
    <row r="425" spans="1:9" ht="15" customHeight="1" x14ac:dyDescent="0.25">
      <c r="A425" s="93"/>
      <c r="B425" s="99"/>
      <c r="C425" s="102" t="s">
        <v>134</v>
      </c>
      <c r="D425" s="101">
        <v>8.25</v>
      </c>
      <c r="E425" s="29">
        <v>110</v>
      </c>
      <c r="F425" s="59" t="s">
        <v>113</v>
      </c>
      <c r="G425" s="21" t="s">
        <v>64</v>
      </c>
      <c r="I425" s="12"/>
    </row>
    <row r="426" spans="1:9" ht="15.75" customHeight="1" x14ac:dyDescent="0.25">
      <c r="A426" s="93"/>
      <c r="B426" s="99"/>
      <c r="C426" s="102" t="s">
        <v>135</v>
      </c>
      <c r="D426" s="101">
        <v>11.34</v>
      </c>
      <c r="E426" s="29">
        <v>110</v>
      </c>
      <c r="F426" s="59" t="s">
        <v>113</v>
      </c>
      <c r="G426" s="21" t="s">
        <v>64</v>
      </c>
      <c r="I426" s="12"/>
    </row>
    <row r="427" spans="1:9" ht="15.75" customHeight="1" x14ac:dyDescent="0.25">
      <c r="A427" s="93"/>
      <c r="B427" s="99"/>
      <c r="C427" s="102" t="s">
        <v>136</v>
      </c>
      <c r="D427" s="101">
        <v>9.35</v>
      </c>
      <c r="E427" s="29">
        <v>110</v>
      </c>
      <c r="F427" s="59" t="s">
        <v>113</v>
      </c>
      <c r="G427" s="21" t="s">
        <v>64</v>
      </c>
      <c r="I427" s="12"/>
    </row>
    <row r="428" spans="1:9" ht="15.75" customHeight="1" x14ac:dyDescent="0.25">
      <c r="A428" s="93"/>
      <c r="B428" s="99"/>
      <c r="C428" s="102" t="s">
        <v>137</v>
      </c>
      <c r="D428" s="101">
        <v>6</v>
      </c>
      <c r="E428" s="29">
        <v>110</v>
      </c>
      <c r="F428" s="59" t="s">
        <v>113</v>
      </c>
      <c r="G428" s="21" t="s">
        <v>64</v>
      </c>
      <c r="I428" s="12"/>
    </row>
    <row r="429" spans="1:9" ht="15.75" customHeight="1" x14ac:dyDescent="0.25">
      <c r="A429" s="93"/>
      <c r="B429" s="99"/>
      <c r="C429" s="102" t="s">
        <v>138</v>
      </c>
      <c r="D429" s="101">
        <v>15</v>
      </c>
      <c r="E429" s="29">
        <v>110</v>
      </c>
      <c r="F429" s="59" t="s">
        <v>113</v>
      </c>
      <c r="G429" s="21" t="s">
        <v>64</v>
      </c>
      <c r="I429" s="12"/>
    </row>
    <row r="430" spans="1:9" ht="15.75" customHeight="1" x14ac:dyDescent="0.25">
      <c r="A430" s="93"/>
      <c r="B430" s="99"/>
      <c r="C430" s="102" t="s">
        <v>139</v>
      </c>
      <c r="D430" s="101">
        <v>14.2</v>
      </c>
      <c r="E430" s="29">
        <v>110</v>
      </c>
      <c r="F430" s="59" t="s">
        <v>113</v>
      </c>
      <c r="G430" s="21" t="s">
        <v>64</v>
      </c>
      <c r="I430" s="12"/>
    </row>
    <row r="431" spans="1:9" ht="15.75" customHeight="1" x14ac:dyDescent="0.25">
      <c r="A431" s="93"/>
      <c r="B431" s="99"/>
      <c r="C431" s="102" t="s">
        <v>140</v>
      </c>
      <c r="D431" s="101">
        <v>8</v>
      </c>
      <c r="E431" s="29">
        <v>110</v>
      </c>
      <c r="F431" s="59" t="s">
        <v>113</v>
      </c>
      <c r="G431" s="21" t="s">
        <v>64</v>
      </c>
      <c r="I431" s="12"/>
    </row>
    <row r="432" spans="1:9" ht="15.75" customHeight="1" x14ac:dyDescent="0.25">
      <c r="A432" s="93"/>
      <c r="B432" s="99"/>
      <c r="C432" s="102" t="s">
        <v>141</v>
      </c>
      <c r="D432" s="101">
        <v>6.1</v>
      </c>
      <c r="E432" s="29">
        <v>110</v>
      </c>
      <c r="F432" s="59" t="s">
        <v>113</v>
      </c>
      <c r="G432" s="21" t="s">
        <v>64</v>
      </c>
      <c r="I432" s="12"/>
    </row>
    <row r="433" spans="1:9" ht="15.75" customHeight="1" x14ac:dyDescent="0.25">
      <c r="A433" s="93"/>
      <c r="B433" s="99"/>
      <c r="C433" s="102" t="s">
        <v>142</v>
      </c>
      <c r="D433" s="101">
        <v>2.2999999999999998</v>
      </c>
      <c r="E433" s="29">
        <v>110</v>
      </c>
      <c r="F433" s="59" t="s">
        <v>113</v>
      </c>
      <c r="G433" s="21" t="s">
        <v>64</v>
      </c>
      <c r="I433" s="12"/>
    </row>
    <row r="434" spans="1:9" ht="15.75" customHeight="1" x14ac:dyDescent="0.25">
      <c r="A434" s="93"/>
      <c r="B434" s="99"/>
      <c r="C434" s="102" t="s">
        <v>143</v>
      </c>
      <c r="D434" s="101">
        <v>15</v>
      </c>
      <c r="E434" s="29">
        <v>110</v>
      </c>
      <c r="F434" s="59" t="s">
        <v>113</v>
      </c>
      <c r="G434" s="21" t="s">
        <v>64</v>
      </c>
      <c r="I434" s="12"/>
    </row>
    <row r="435" spans="1:9" ht="15.75" customHeight="1" x14ac:dyDescent="0.25">
      <c r="A435" s="93"/>
      <c r="B435" s="99"/>
      <c r="C435" s="102" t="s">
        <v>144</v>
      </c>
      <c r="D435" s="101">
        <v>2.2999999999999998</v>
      </c>
      <c r="E435" s="29">
        <v>110</v>
      </c>
      <c r="F435" s="59" t="s">
        <v>113</v>
      </c>
      <c r="G435" s="21" t="s">
        <v>64</v>
      </c>
      <c r="I435" s="12"/>
    </row>
    <row r="436" spans="1:9" ht="15.75" customHeight="1" x14ac:dyDescent="0.25">
      <c r="A436" s="93"/>
      <c r="B436" s="99"/>
      <c r="C436" s="102" t="s">
        <v>145</v>
      </c>
      <c r="D436" s="101">
        <v>4.5999999999999996</v>
      </c>
      <c r="E436" s="29">
        <v>110</v>
      </c>
      <c r="F436" s="59" t="s">
        <v>113</v>
      </c>
      <c r="G436" s="21" t="s">
        <v>64</v>
      </c>
      <c r="I436" s="12"/>
    </row>
    <row r="437" spans="1:9" ht="15.75" customHeight="1" x14ac:dyDescent="0.25">
      <c r="A437" s="93"/>
      <c r="B437" s="99"/>
      <c r="C437" s="102" t="s">
        <v>146</v>
      </c>
      <c r="D437" s="101">
        <v>14.9</v>
      </c>
      <c r="E437" s="29">
        <v>110</v>
      </c>
      <c r="F437" s="59" t="s">
        <v>113</v>
      </c>
      <c r="G437" s="21" t="s">
        <v>64</v>
      </c>
      <c r="I437" s="12"/>
    </row>
    <row r="438" spans="1:9" ht="15.75" customHeight="1" x14ac:dyDescent="0.25">
      <c r="A438" s="93"/>
      <c r="B438" s="99"/>
      <c r="C438" s="102" t="s">
        <v>147</v>
      </c>
      <c r="D438" s="101">
        <v>5.2</v>
      </c>
      <c r="E438" s="29">
        <v>110</v>
      </c>
      <c r="F438" s="59" t="s">
        <v>113</v>
      </c>
      <c r="G438" s="21" t="s">
        <v>64</v>
      </c>
      <c r="I438" s="12"/>
    </row>
    <row r="439" spans="1:9" ht="15.75" customHeight="1" x14ac:dyDescent="0.25">
      <c r="A439" s="93"/>
      <c r="B439" s="99"/>
      <c r="C439" s="102" t="s">
        <v>148</v>
      </c>
      <c r="D439" s="101">
        <v>20.52</v>
      </c>
      <c r="E439" s="29">
        <v>110</v>
      </c>
      <c r="F439" s="59" t="s">
        <v>113</v>
      </c>
      <c r="G439" s="21" t="s">
        <v>64</v>
      </c>
      <c r="I439" s="12"/>
    </row>
    <row r="440" spans="1:9" ht="15.75" customHeight="1" x14ac:dyDescent="0.25">
      <c r="A440" s="93"/>
      <c r="B440" s="99"/>
      <c r="C440" s="102" t="s">
        <v>149</v>
      </c>
      <c r="D440" s="101">
        <v>5.2</v>
      </c>
      <c r="E440" s="29">
        <v>110</v>
      </c>
      <c r="F440" s="59" t="s">
        <v>113</v>
      </c>
      <c r="G440" s="21" t="s">
        <v>64</v>
      </c>
      <c r="I440" s="12"/>
    </row>
    <row r="441" spans="1:9" ht="15.75" customHeight="1" x14ac:dyDescent="0.25">
      <c r="A441" s="93"/>
      <c r="B441" s="99"/>
      <c r="C441" s="102" t="s">
        <v>150</v>
      </c>
      <c r="D441" s="101">
        <v>2.7</v>
      </c>
      <c r="E441" s="29">
        <v>110</v>
      </c>
      <c r="F441" s="59" t="s">
        <v>113</v>
      </c>
      <c r="G441" s="21" t="s">
        <v>64</v>
      </c>
      <c r="I441" s="12"/>
    </row>
    <row r="442" spans="1:9" ht="15.75" customHeight="1" x14ac:dyDescent="0.25">
      <c r="A442" s="93"/>
      <c r="B442" s="99"/>
      <c r="C442" s="102" t="s">
        <v>151</v>
      </c>
      <c r="D442" s="101">
        <v>7.5</v>
      </c>
      <c r="E442" s="29">
        <v>110</v>
      </c>
      <c r="F442" s="59" t="s">
        <v>113</v>
      </c>
      <c r="G442" s="21" t="s">
        <v>64</v>
      </c>
      <c r="I442" s="12"/>
    </row>
    <row r="443" spans="1:9" ht="15.75" customHeight="1" thickBot="1" x14ac:dyDescent="0.3">
      <c r="A443" s="93"/>
      <c r="B443" s="99"/>
      <c r="C443" s="103"/>
      <c r="D443" s="99"/>
      <c r="I443" s="12"/>
    </row>
    <row r="444" spans="1:9" ht="15.75" customHeight="1" thickBot="1" x14ac:dyDescent="0.3">
      <c r="A444" s="4" t="s">
        <v>152</v>
      </c>
      <c r="B444" s="61" t="s">
        <v>153</v>
      </c>
      <c r="C444" s="62"/>
      <c r="D444" s="62"/>
      <c r="E444" s="62"/>
      <c r="F444" s="62"/>
      <c r="G444" s="62"/>
      <c r="H444" s="62"/>
      <c r="I444" s="63"/>
    </row>
    <row r="445" spans="1:9" ht="15.75" customHeight="1" x14ac:dyDescent="0.25">
      <c r="A445" s="10"/>
      <c r="H445" s="2"/>
      <c r="I445" s="37"/>
    </row>
    <row r="446" spans="1:9" ht="15.75" customHeight="1" x14ac:dyDescent="0.25">
      <c r="A446" s="10"/>
      <c r="D446" s="198">
        <f>B2</f>
        <v>45880</v>
      </c>
      <c r="E446" s="200"/>
      <c r="I446" s="12"/>
    </row>
    <row r="447" spans="1:9" ht="15.75" customHeight="1" x14ac:dyDescent="0.25">
      <c r="A447" s="10"/>
      <c r="D447" s="35" t="s">
        <v>22</v>
      </c>
      <c r="E447" s="75" t="s">
        <v>154</v>
      </c>
      <c r="I447" s="12"/>
    </row>
    <row r="448" spans="1:9" ht="15.75" customHeight="1" x14ac:dyDescent="0.25">
      <c r="A448" s="10"/>
      <c r="D448" s="28" t="s">
        <v>155</v>
      </c>
      <c r="E448" s="104">
        <f>'[1]D-1'!E10</f>
        <v>224.51</v>
      </c>
      <c r="I448" s="12"/>
    </row>
    <row r="449" spans="1:9" ht="15.75" customHeight="1" x14ac:dyDescent="0.25">
      <c r="A449" s="10"/>
      <c r="D449" s="28" t="s">
        <v>156</v>
      </c>
      <c r="E449" s="104">
        <f>'[1]D-1'!E11</f>
        <v>140.09</v>
      </c>
      <c r="I449" s="12"/>
    </row>
    <row r="450" spans="1:9" ht="15.75" customHeight="1" x14ac:dyDescent="0.25">
      <c r="A450" s="10"/>
      <c r="D450" s="28" t="s">
        <v>157</v>
      </c>
      <c r="E450" s="104">
        <f>'[1]D-1'!E12</f>
        <v>116.8</v>
      </c>
      <c r="I450" s="12"/>
    </row>
    <row r="451" spans="1:9" ht="15.75" customHeight="1" x14ac:dyDescent="0.25">
      <c r="A451" s="10"/>
      <c r="D451" s="28" t="s">
        <v>158</v>
      </c>
      <c r="E451" s="104">
        <f>'[1]D-1'!E13</f>
        <v>89.31</v>
      </c>
      <c r="I451" s="12"/>
    </row>
    <row r="452" spans="1:9" ht="15.75" customHeight="1" x14ac:dyDescent="0.25">
      <c r="A452" s="10"/>
      <c r="D452" s="28" t="s">
        <v>159</v>
      </c>
      <c r="E452" s="104">
        <f>'[1]D-1'!E14</f>
        <v>89.19</v>
      </c>
      <c r="I452" s="12"/>
    </row>
    <row r="453" spans="1:9" ht="15.75" customHeight="1" x14ac:dyDescent="0.25">
      <c r="A453" s="10"/>
      <c r="D453" s="28" t="s">
        <v>160</v>
      </c>
      <c r="E453" s="104">
        <f>'[1]D-1'!E15</f>
        <v>114.33</v>
      </c>
      <c r="I453" s="12"/>
    </row>
    <row r="454" spans="1:9" ht="15.75" customHeight="1" x14ac:dyDescent="0.25">
      <c r="A454" s="10"/>
      <c r="D454" s="28" t="s">
        <v>161</v>
      </c>
      <c r="E454" s="104">
        <f>'[1]D-1'!E16</f>
        <v>244.07</v>
      </c>
      <c r="I454" s="12"/>
    </row>
    <row r="455" spans="1:9" x14ac:dyDescent="0.25">
      <c r="A455" s="10"/>
      <c r="D455" s="28" t="s">
        <v>162</v>
      </c>
      <c r="E455" s="104">
        <f>'[1]D-1'!E17</f>
        <v>372</v>
      </c>
      <c r="I455" s="12"/>
    </row>
    <row r="456" spans="1:9" x14ac:dyDescent="0.25">
      <c r="A456" s="10"/>
      <c r="D456" s="28" t="s">
        <v>163</v>
      </c>
      <c r="E456" s="104">
        <f>'[1]D-1'!E18</f>
        <v>366.99</v>
      </c>
      <c r="I456" s="12"/>
    </row>
    <row r="457" spans="1:9" x14ac:dyDescent="0.25">
      <c r="A457" s="10"/>
      <c r="D457" s="28" t="s">
        <v>164</v>
      </c>
      <c r="E457" s="104">
        <f>'[1]D-1'!E19</f>
        <v>435.95</v>
      </c>
      <c r="I457" s="12"/>
    </row>
    <row r="458" spans="1:9" x14ac:dyDescent="0.25">
      <c r="A458" s="10"/>
      <c r="D458" s="28" t="s">
        <v>165</v>
      </c>
      <c r="E458" s="104">
        <f>'[1]D-1'!E20</f>
        <v>444.58</v>
      </c>
      <c r="I458" s="12"/>
    </row>
    <row r="459" spans="1:9" x14ac:dyDescent="0.25">
      <c r="A459" s="10"/>
      <c r="D459" s="28" t="s">
        <v>166</v>
      </c>
      <c r="E459" s="104">
        <f>'[1]D-1'!E21</f>
        <v>534.37</v>
      </c>
      <c r="I459" s="12"/>
    </row>
    <row r="460" spans="1:9" x14ac:dyDescent="0.25">
      <c r="A460" s="10"/>
      <c r="D460" s="28" t="s">
        <v>167</v>
      </c>
      <c r="E460" s="104">
        <f>'[1]D-1'!E22</f>
        <v>528.41</v>
      </c>
      <c r="I460" s="12"/>
    </row>
    <row r="461" spans="1:9" x14ac:dyDescent="0.25">
      <c r="A461" s="10"/>
      <c r="D461" s="28" t="s">
        <v>168</v>
      </c>
      <c r="E461" s="104">
        <f>'[1]D-1'!E23</f>
        <v>562.69000000000005</v>
      </c>
      <c r="I461" s="12"/>
    </row>
    <row r="462" spans="1:9" x14ac:dyDescent="0.25">
      <c r="A462" s="10"/>
      <c r="D462" s="28" t="s">
        <v>169</v>
      </c>
      <c r="E462" s="104">
        <f>'[1]D-1'!E24</f>
        <v>553.92999999999995</v>
      </c>
      <c r="I462" s="12"/>
    </row>
    <row r="463" spans="1:9" x14ac:dyDescent="0.25">
      <c r="A463" s="10"/>
      <c r="D463" s="28" t="s">
        <v>170</v>
      </c>
      <c r="E463" s="104">
        <f>'[1]D-1'!E25</f>
        <v>547.46</v>
      </c>
      <c r="I463" s="12"/>
    </row>
    <row r="464" spans="1:9" x14ac:dyDescent="0.25">
      <c r="A464" s="10"/>
      <c r="D464" s="28" t="s">
        <v>171</v>
      </c>
      <c r="E464" s="104">
        <f>'[1]D-1'!E26</f>
        <v>532.42999999999995</v>
      </c>
      <c r="I464" s="12"/>
    </row>
    <row r="465" spans="1:9" x14ac:dyDescent="0.25">
      <c r="A465" s="10"/>
      <c r="D465" s="28" t="s">
        <v>172</v>
      </c>
      <c r="E465" s="104">
        <f>'[1]D-1'!E27</f>
        <v>870.99</v>
      </c>
      <c r="I465" s="12"/>
    </row>
    <row r="466" spans="1:9" x14ac:dyDescent="0.25">
      <c r="A466" s="10"/>
      <c r="D466" s="28" t="s">
        <v>173</v>
      </c>
      <c r="E466" s="104">
        <f>'[1]D-1'!E28</f>
        <v>932.17</v>
      </c>
      <c r="I466" s="12"/>
    </row>
    <row r="467" spans="1:9" x14ac:dyDescent="0.25">
      <c r="A467" s="10"/>
      <c r="D467" s="28" t="s">
        <v>174</v>
      </c>
      <c r="E467" s="104">
        <f>'[1]D-1'!E29</f>
        <v>1024.46</v>
      </c>
      <c r="I467" s="12"/>
    </row>
    <row r="468" spans="1:9" x14ac:dyDescent="0.25">
      <c r="A468" s="10"/>
      <c r="D468" s="28" t="s">
        <v>175</v>
      </c>
      <c r="E468" s="104">
        <f>'[1]D-1'!E30</f>
        <v>1077.51</v>
      </c>
      <c r="I468" s="12"/>
    </row>
    <row r="469" spans="1:9" x14ac:dyDescent="0.25">
      <c r="A469" s="10"/>
      <c r="D469" s="28" t="s">
        <v>176</v>
      </c>
      <c r="E469" s="104">
        <f>'[1]D-1'!E31</f>
        <v>1007.14</v>
      </c>
      <c r="I469" s="12"/>
    </row>
    <row r="470" spans="1:9" x14ac:dyDescent="0.25">
      <c r="A470" s="10"/>
      <c r="D470" s="28" t="s">
        <v>177</v>
      </c>
      <c r="E470" s="104">
        <f>'[1]D-1'!E32</f>
        <v>737.19</v>
      </c>
      <c r="I470" s="12"/>
    </row>
    <row r="471" spans="1:9" x14ac:dyDescent="0.25">
      <c r="A471" s="10"/>
      <c r="D471" s="30" t="s">
        <v>178</v>
      </c>
      <c r="E471" s="104">
        <f>'[1]D-1'!E33</f>
        <v>549.64</v>
      </c>
      <c r="I471" s="12"/>
    </row>
    <row r="472" spans="1:9" x14ac:dyDescent="0.25">
      <c r="A472" s="10"/>
      <c r="E472" s="105"/>
      <c r="I472" s="12"/>
    </row>
    <row r="473" spans="1:9" x14ac:dyDescent="0.25">
      <c r="A473" s="10"/>
      <c r="E473" s="105"/>
      <c r="I473" s="12"/>
    </row>
    <row r="474" spans="1:9" x14ac:dyDescent="0.25">
      <c r="A474" s="10"/>
      <c r="E474" s="105"/>
      <c r="I474" s="12"/>
    </row>
    <row r="475" spans="1:9" x14ac:dyDescent="0.25">
      <c r="A475" s="10"/>
      <c r="E475" s="105"/>
      <c r="I475" s="12"/>
    </row>
    <row r="476" spans="1:9" x14ac:dyDescent="0.25">
      <c r="A476" s="10"/>
      <c r="E476" s="105"/>
      <c r="I476" s="12"/>
    </row>
    <row r="477" spans="1:9" x14ac:dyDescent="0.25">
      <c r="A477" s="10"/>
      <c r="E477" s="105"/>
      <c r="I477" s="12"/>
    </row>
    <row r="478" spans="1:9" x14ac:dyDescent="0.25">
      <c r="A478" s="10"/>
      <c r="E478" s="105"/>
      <c r="I478" s="12"/>
    </row>
    <row r="479" spans="1:9" x14ac:dyDescent="0.25">
      <c r="A479" s="10"/>
      <c r="E479" s="105"/>
      <c r="I479" s="12"/>
    </row>
    <row r="480" spans="1:9" x14ac:dyDescent="0.25">
      <c r="A480" s="10"/>
      <c r="E480" s="105"/>
      <c r="I480" s="12"/>
    </row>
    <row r="481" spans="1:9" x14ac:dyDescent="0.25">
      <c r="A481" s="10"/>
      <c r="E481" s="105"/>
      <c r="I481" s="12"/>
    </row>
    <row r="482" spans="1:9" ht="15.75" customHeight="1" x14ac:dyDescent="0.25">
      <c r="A482" s="10"/>
      <c r="E482" s="105"/>
      <c r="I482" s="12"/>
    </row>
    <row r="483" spans="1:9" x14ac:dyDescent="0.25">
      <c r="A483" s="10"/>
      <c r="E483" s="105"/>
      <c r="I483" s="12"/>
    </row>
    <row r="484" spans="1:9" x14ac:dyDescent="0.25">
      <c r="A484" s="10"/>
      <c r="E484" s="105"/>
      <c r="I484" s="12"/>
    </row>
    <row r="485" spans="1:9" x14ac:dyDescent="0.25">
      <c r="A485" s="10"/>
      <c r="E485" s="105"/>
      <c r="I485" s="12"/>
    </row>
    <row r="486" spans="1:9" x14ac:dyDescent="0.25">
      <c r="A486" s="10"/>
      <c r="E486" s="105"/>
      <c r="I486" s="12"/>
    </row>
    <row r="487" spans="1:9" x14ac:dyDescent="0.25">
      <c r="A487" s="10"/>
      <c r="E487" s="105"/>
      <c r="I487" s="12"/>
    </row>
    <row r="488" spans="1:9" x14ac:dyDescent="0.25">
      <c r="A488" s="10"/>
      <c r="E488" s="105"/>
      <c r="I488" s="12"/>
    </row>
    <row r="489" spans="1:9" x14ac:dyDescent="0.25">
      <c r="A489" s="10"/>
      <c r="E489" s="105"/>
      <c r="I489" s="12"/>
    </row>
    <row r="490" spans="1:9" x14ac:dyDescent="0.25">
      <c r="A490" s="10"/>
      <c r="E490" s="105"/>
      <c r="I490" s="12"/>
    </row>
    <row r="491" spans="1:9" x14ac:dyDescent="0.25">
      <c r="A491" s="10"/>
      <c r="E491" s="105"/>
      <c r="I491" s="12"/>
    </row>
    <row r="492" spans="1:9" x14ac:dyDescent="0.25">
      <c r="A492" s="10"/>
      <c r="E492" s="105"/>
      <c r="I492" s="12"/>
    </row>
    <row r="493" spans="1:9" x14ac:dyDescent="0.25">
      <c r="A493" s="10"/>
      <c r="E493" s="105"/>
      <c r="I493" s="12"/>
    </row>
    <row r="494" spans="1:9" x14ac:dyDescent="0.25">
      <c r="A494" s="10"/>
      <c r="E494" s="105"/>
      <c r="I494" s="12"/>
    </row>
    <row r="495" spans="1:9" x14ac:dyDescent="0.25">
      <c r="A495" s="10"/>
      <c r="E495" s="105"/>
      <c r="I495" s="12"/>
    </row>
    <row r="496" spans="1:9" x14ac:dyDescent="0.25">
      <c r="A496" s="10"/>
      <c r="E496" s="105"/>
      <c r="I496" s="12"/>
    </row>
    <row r="497" spans="1:9" x14ac:dyDescent="0.25">
      <c r="A497" s="10"/>
      <c r="E497" s="105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5" t="s">
        <v>109</v>
      </c>
      <c r="C501" s="95" t="s">
        <v>181</v>
      </c>
      <c r="D501" s="96" t="s">
        <v>110</v>
      </c>
      <c r="E501" s="97" t="s">
        <v>92</v>
      </c>
      <c r="F501" s="97" t="s">
        <v>31</v>
      </c>
      <c r="G501" s="98" t="s">
        <v>46</v>
      </c>
      <c r="I501" s="12"/>
    </row>
    <row r="502" spans="1:9" ht="15" customHeight="1" x14ac:dyDescent="0.25">
      <c r="A502" s="10"/>
      <c r="B502" s="100" t="s">
        <v>112</v>
      </c>
      <c r="C502" s="100">
        <v>1</v>
      </c>
      <c r="D502" s="101">
        <v>125</v>
      </c>
      <c r="E502" s="29">
        <v>220</v>
      </c>
      <c r="F502" s="29" t="s">
        <v>182</v>
      </c>
      <c r="G502" s="59" t="s">
        <v>113</v>
      </c>
      <c r="I502" s="12"/>
    </row>
    <row r="503" spans="1:9" ht="15" customHeight="1" x14ac:dyDescent="0.25">
      <c r="A503" s="10"/>
      <c r="B503" s="100" t="s">
        <v>112</v>
      </c>
      <c r="C503" s="100">
        <v>2</v>
      </c>
      <c r="D503" s="101">
        <v>125</v>
      </c>
      <c r="E503" s="29">
        <v>220</v>
      </c>
      <c r="F503" s="29" t="s">
        <v>182</v>
      </c>
      <c r="G503" s="59" t="s">
        <v>113</v>
      </c>
      <c r="I503" s="12"/>
    </row>
    <row r="504" spans="1:9" ht="15" customHeight="1" x14ac:dyDescent="0.25">
      <c r="A504" s="10"/>
      <c r="B504" s="100" t="s">
        <v>112</v>
      </c>
      <c r="C504" s="100">
        <v>3</v>
      </c>
      <c r="D504" s="101">
        <v>125</v>
      </c>
      <c r="E504" s="29">
        <v>220</v>
      </c>
      <c r="F504" s="29" t="s">
        <v>182</v>
      </c>
      <c r="G504" s="59" t="s">
        <v>113</v>
      </c>
      <c r="I504" s="12"/>
    </row>
    <row r="505" spans="1:9" ht="15" customHeight="1" x14ac:dyDescent="0.25">
      <c r="A505" s="10"/>
      <c r="B505" s="100" t="s">
        <v>112</v>
      </c>
      <c r="C505" s="100">
        <v>4</v>
      </c>
      <c r="D505" s="101">
        <v>125</v>
      </c>
      <c r="E505" s="29">
        <v>220</v>
      </c>
      <c r="F505" s="29" t="s">
        <v>182</v>
      </c>
      <c r="G505" s="59" t="s">
        <v>113</v>
      </c>
      <c r="I505" s="12"/>
    </row>
    <row r="506" spans="1:9" ht="15" customHeight="1" x14ac:dyDescent="0.25">
      <c r="A506" s="10"/>
      <c r="B506" s="100" t="s">
        <v>114</v>
      </c>
      <c r="C506" s="100">
        <v>1</v>
      </c>
      <c r="D506" s="101">
        <v>150</v>
      </c>
      <c r="E506" s="29">
        <v>220</v>
      </c>
      <c r="F506" s="29" t="s">
        <v>182</v>
      </c>
      <c r="G506" s="59" t="s">
        <v>113</v>
      </c>
      <c r="I506" s="12"/>
    </row>
    <row r="507" spans="1:9" ht="15" customHeight="1" x14ac:dyDescent="0.25">
      <c r="A507" s="10"/>
      <c r="B507" s="100" t="s">
        <v>114</v>
      </c>
      <c r="C507" s="100">
        <v>2</v>
      </c>
      <c r="D507" s="101">
        <v>150</v>
      </c>
      <c r="E507" s="29">
        <v>220</v>
      </c>
      <c r="F507" s="29" t="s">
        <v>182</v>
      </c>
      <c r="G507" s="59" t="s">
        <v>113</v>
      </c>
      <c r="I507" s="12"/>
    </row>
    <row r="508" spans="1:9" ht="15" customHeight="1" x14ac:dyDescent="0.25">
      <c r="A508" s="10"/>
      <c r="B508" s="100" t="s">
        <v>114</v>
      </c>
      <c r="C508" s="100">
        <v>3</v>
      </c>
      <c r="D508" s="101">
        <v>150</v>
      </c>
      <c r="E508" s="29">
        <v>220</v>
      </c>
      <c r="F508" s="29" t="s">
        <v>182</v>
      </c>
      <c r="G508" s="59" t="s">
        <v>113</v>
      </c>
      <c r="I508" s="12"/>
    </row>
    <row r="509" spans="1:9" ht="15" customHeight="1" x14ac:dyDescent="0.25">
      <c r="A509" s="10"/>
      <c r="B509" s="100" t="s">
        <v>114</v>
      </c>
      <c r="C509" s="100">
        <v>4</v>
      </c>
      <c r="D509" s="101">
        <v>150</v>
      </c>
      <c r="E509" s="29">
        <v>220</v>
      </c>
      <c r="F509" s="29" t="s">
        <v>182</v>
      </c>
      <c r="G509" s="59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61" t="s">
        <v>184</v>
      </c>
      <c r="C511" s="62"/>
      <c r="D511" s="62"/>
      <c r="E511" s="62"/>
      <c r="F511" s="62"/>
      <c r="G511" s="63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4"/>
      <c r="D513" s="74"/>
      <c r="E513" s="74"/>
      <c r="F513" s="74"/>
      <c r="G513" s="74"/>
      <c r="H513" s="74"/>
      <c r="I513" s="9"/>
    </row>
    <row r="514" spans="1:14" x14ac:dyDescent="0.25">
      <c r="A514" s="10"/>
      <c r="I514" s="12"/>
    </row>
    <row r="515" spans="1:14" x14ac:dyDescent="0.25">
      <c r="A515" s="106" t="s">
        <v>22</v>
      </c>
      <c r="B515" s="77" t="s">
        <v>187</v>
      </c>
      <c r="C515" s="77" t="s">
        <v>188</v>
      </c>
      <c r="D515" s="77" t="s">
        <v>189</v>
      </c>
      <c r="E515" s="77" t="s">
        <v>190</v>
      </c>
      <c r="F515" s="77" t="s">
        <v>191</v>
      </c>
      <c r="G515" s="77" t="s">
        <v>192</v>
      </c>
      <c r="H515" s="77" t="s">
        <v>193</v>
      </c>
      <c r="I515" s="107" t="s">
        <v>194</v>
      </c>
    </row>
    <row r="516" spans="1:14" x14ac:dyDescent="0.25">
      <c r="A516" s="108">
        <v>1</v>
      </c>
      <c r="B516" s="80">
        <f>'[1]D-1'!C149</f>
        <v>0</v>
      </c>
      <c r="C516" s="80">
        <f>'[1]D-1'!D149</f>
        <v>70.037846260000009</v>
      </c>
      <c r="D516" s="80">
        <f>'[1]D-1'!E149</f>
        <v>0</v>
      </c>
      <c r="E516" s="80">
        <f>'[1]D-1'!F149</f>
        <v>69.694857439999993</v>
      </c>
      <c r="F516" s="80">
        <f>'[1]D-1'!G149</f>
        <v>0.16073165</v>
      </c>
      <c r="G516" s="80">
        <f>'[1]D-1'!H149</f>
        <v>0</v>
      </c>
      <c r="H516" s="80">
        <f>'[1]D-1'!I149</f>
        <v>1.0435138799999999</v>
      </c>
      <c r="I516" s="109">
        <f>'[1]D-1'!J149</f>
        <v>97.970022470000004</v>
      </c>
    </row>
    <row r="517" spans="1:14" x14ac:dyDescent="0.25">
      <c r="A517" s="108">
        <v>2</v>
      </c>
      <c r="B517" s="80">
        <f>'[1]D-1'!C150</f>
        <v>0</v>
      </c>
      <c r="C517" s="80">
        <f>'[1]D-1'!D150</f>
        <v>70.043523319999991</v>
      </c>
      <c r="D517" s="80">
        <f>'[1]D-1'!E150</f>
        <v>0</v>
      </c>
      <c r="E517" s="80">
        <f>'[1]D-1'!F150</f>
        <v>69.678299350000003</v>
      </c>
      <c r="F517" s="80">
        <f>'[1]D-1'!G150</f>
        <v>0</v>
      </c>
      <c r="G517" s="80">
        <f>'[1]D-1'!H150</f>
        <v>0</v>
      </c>
      <c r="H517" s="80">
        <f>'[1]D-1'!I150</f>
        <v>0</v>
      </c>
      <c r="I517" s="109">
        <f>'[1]D-1'!J150</f>
        <v>47.602825469999999</v>
      </c>
    </row>
    <row r="518" spans="1:14" x14ac:dyDescent="0.25">
      <c r="A518" s="108">
        <v>3</v>
      </c>
      <c r="B518" s="80">
        <f>'[1]D-1'!C151</f>
        <v>0</v>
      </c>
      <c r="C518" s="80">
        <f>'[1]D-1'!D151</f>
        <v>70.01608422999999</v>
      </c>
      <c r="D518" s="80">
        <f>'[1]D-1'!E151</f>
        <v>0</v>
      </c>
      <c r="E518" s="80">
        <f>'[1]D-1'!F151</f>
        <v>34.965937269999998</v>
      </c>
      <c r="F518" s="80">
        <f>'[1]D-1'!G151</f>
        <v>0</v>
      </c>
      <c r="G518" s="80">
        <f>'[1]D-1'!H151</f>
        <v>0</v>
      </c>
      <c r="H518" s="80">
        <f>'[1]D-1'!I151</f>
        <v>0</v>
      </c>
      <c r="I518" s="109">
        <f>'[1]D-1'!J151</f>
        <v>0</v>
      </c>
    </row>
    <row r="519" spans="1:14" x14ac:dyDescent="0.25">
      <c r="A519" s="108">
        <v>4</v>
      </c>
      <c r="B519" s="80">
        <f>'[1]D-1'!C152</f>
        <v>0</v>
      </c>
      <c r="C519" s="80">
        <f>'[1]D-1'!D152</f>
        <v>70.028147970000006</v>
      </c>
      <c r="D519" s="80">
        <f>'[1]D-1'!E152</f>
        <v>0</v>
      </c>
      <c r="E519" s="80">
        <f>'[1]D-1'!F152</f>
        <v>0</v>
      </c>
      <c r="F519" s="80">
        <f>'[1]D-1'!G152</f>
        <v>0</v>
      </c>
      <c r="G519" s="80">
        <f>'[1]D-1'!H152</f>
        <v>0</v>
      </c>
      <c r="H519" s="80">
        <f>'[1]D-1'!I152</f>
        <v>0</v>
      </c>
      <c r="I519" s="109">
        <f>'[1]D-1'!J152</f>
        <v>0</v>
      </c>
    </row>
    <row r="520" spans="1:14" x14ac:dyDescent="0.25">
      <c r="A520" s="108">
        <v>5</v>
      </c>
      <c r="B520" s="80">
        <f>'[1]D-1'!C153</f>
        <v>0</v>
      </c>
      <c r="C520" s="80">
        <f>'[1]D-1'!D153</f>
        <v>46.986631369999998</v>
      </c>
      <c r="D520" s="80">
        <f>'[1]D-1'!E153</f>
        <v>0</v>
      </c>
      <c r="E520" s="80">
        <f>'[1]D-1'!F153</f>
        <v>0</v>
      </c>
      <c r="F520" s="80">
        <f>'[1]D-1'!G153</f>
        <v>0</v>
      </c>
      <c r="G520" s="80">
        <f>'[1]D-1'!H153</f>
        <v>0</v>
      </c>
      <c r="H520" s="80">
        <f>'[1]D-1'!I153</f>
        <v>0.37539534000000002</v>
      </c>
      <c r="I520" s="109">
        <f>'[1]D-1'!J153</f>
        <v>0</v>
      </c>
    </row>
    <row r="521" spans="1:14" x14ac:dyDescent="0.25">
      <c r="A521" s="108">
        <v>6</v>
      </c>
      <c r="B521" s="80">
        <f>'[1]D-1'!C154</f>
        <v>0</v>
      </c>
      <c r="C521" s="80">
        <f>'[1]D-1'!D154</f>
        <v>0</v>
      </c>
      <c r="D521" s="80">
        <f>'[1]D-1'!E154</f>
        <v>0</v>
      </c>
      <c r="E521" s="80">
        <f>'[1]D-1'!F154</f>
        <v>0</v>
      </c>
      <c r="F521" s="80">
        <f>'[1]D-1'!G154</f>
        <v>0</v>
      </c>
      <c r="G521" s="80">
        <f>'[1]D-1'!H154</f>
        <v>0</v>
      </c>
      <c r="H521" s="80">
        <f>'[1]D-1'!I154</f>
        <v>89.022627150000005</v>
      </c>
      <c r="I521" s="109">
        <f>'[1]D-1'!J154</f>
        <v>0</v>
      </c>
    </row>
    <row r="522" spans="1:14" x14ac:dyDescent="0.25">
      <c r="A522" s="108">
        <v>7</v>
      </c>
      <c r="B522" s="80">
        <f>'[1]D-1'!C155</f>
        <v>0</v>
      </c>
      <c r="C522" s="80">
        <f>'[1]D-1'!D155</f>
        <v>0</v>
      </c>
      <c r="D522" s="80">
        <f>'[1]D-1'!E155</f>
        <v>0</v>
      </c>
      <c r="E522" s="80">
        <f>'[1]D-1'!F155</f>
        <v>0</v>
      </c>
      <c r="F522" s="80">
        <f>'[1]D-1'!G155</f>
        <v>0</v>
      </c>
      <c r="G522" s="80">
        <f>'[1]D-1'!H155</f>
        <v>0</v>
      </c>
      <c r="H522" s="80">
        <f>'[1]D-1'!I155</f>
        <v>107.19594836</v>
      </c>
      <c r="I522" s="109">
        <f>'[1]D-1'!J155</f>
        <v>0</v>
      </c>
    </row>
    <row r="523" spans="1:14" x14ac:dyDescent="0.25">
      <c r="A523" s="108">
        <v>8</v>
      </c>
      <c r="B523" s="80">
        <f>'[1]D-1'!C156</f>
        <v>0</v>
      </c>
      <c r="C523" s="80">
        <f>'[1]D-1'!D156</f>
        <v>0</v>
      </c>
      <c r="D523" s="80">
        <f>'[1]D-1'!E156</f>
        <v>0</v>
      </c>
      <c r="E523" s="80">
        <f>'[1]D-1'!F156</f>
        <v>0</v>
      </c>
      <c r="F523" s="80">
        <f>'[1]D-1'!G156</f>
        <v>0</v>
      </c>
      <c r="G523" s="80">
        <f>'[1]D-1'!H156</f>
        <v>0</v>
      </c>
      <c r="H523" s="80">
        <f>'[1]D-1'!I156</f>
        <v>123.74705074000002</v>
      </c>
      <c r="I523" s="109">
        <f>'[1]D-1'!J156</f>
        <v>0</v>
      </c>
      <c r="N523" s="110"/>
    </row>
    <row r="524" spans="1:14" x14ac:dyDescent="0.25">
      <c r="A524" s="108">
        <v>9</v>
      </c>
      <c r="B524" s="80">
        <f>'[1]D-1'!C157</f>
        <v>0</v>
      </c>
      <c r="C524" s="80">
        <f>'[1]D-1'!D157</f>
        <v>0</v>
      </c>
      <c r="D524" s="80">
        <f>'[1]D-1'!E157</f>
        <v>0</v>
      </c>
      <c r="E524" s="80">
        <f>'[1]D-1'!F157</f>
        <v>0</v>
      </c>
      <c r="F524" s="80">
        <f>'[1]D-1'!G157</f>
        <v>0</v>
      </c>
      <c r="G524" s="80">
        <f>'[1]D-1'!H157</f>
        <v>0</v>
      </c>
      <c r="H524" s="80">
        <f>'[1]D-1'!I157</f>
        <v>93.798450649999992</v>
      </c>
      <c r="I524" s="109">
        <f>'[1]D-1'!J157</f>
        <v>0</v>
      </c>
    </row>
    <row r="525" spans="1:14" x14ac:dyDescent="0.25">
      <c r="A525" s="108">
        <v>10</v>
      </c>
      <c r="B525" s="80">
        <f>'[1]D-1'!C158</f>
        <v>0</v>
      </c>
      <c r="C525" s="80">
        <f>'[1]D-1'!D158</f>
        <v>0</v>
      </c>
      <c r="D525" s="80">
        <f>'[1]D-1'!E158</f>
        <v>0</v>
      </c>
      <c r="E525" s="80">
        <f>'[1]D-1'!F158</f>
        <v>0</v>
      </c>
      <c r="F525" s="80">
        <f>'[1]D-1'!G158</f>
        <v>0</v>
      </c>
      <c r="G525" s="80">
        <f>'[1]D-1'!H158</f>
        <v>0</v>
      </c>
      <c r="H525" s="80">
        <f>'[1]D-1'!I158</f>
        <v>102.35696761</v>
      </c>
      <c r="I525" s="109">
        <f>'[1]D-1'!J158</f>
        <v>0</v>
      </c>
    </row>
    <row r="526" spans="1:14" x14ac:dyDescent="0.25">
      <c r="A526" s="108">
        <v>11</v>
      </c>
      <c r="B526" s="80">
        <f>'[1]D-1'!C159</f>
        <v>0</v>
      </c>
      <c r="C526" s="80">
        <f>'[1]D-1'!D159</f>
        <v>0</v>
      </c>
      <c r="D526" s="80">
        <f>'[1]D-1'!E159</f>
        <v>0</v>
      </c>
      <c r="E526" s="80">
        <f>'[1]D-1'!F159</f>
        <v>0</v>
      </c>
      <c r="F526" s="80">
        <f>'[1]D-1'!G159</f>
        <v>0</v>
      </c>
      <c r="G526" s="80">
        <f>'[1]D-1'!H159</f>
        <v>0</v>
      </c>
      <c r="H526" s="80">
        <f>'[1]D-1'!I159</f>
        <v>89.529304419999988</v>
      </c>
      <c r="I526" s="109">
        <f>'[1]D-1'!J159</f>
        <v>0</v>
      </c>
    </row>
    <row r="527" spans="1:14" x14ac:dyDescent="0.25">
      <c r="A527" s="108">
        <v>12</v>
      </c>
      <c r="B527" s="80">
        <f>'[1]D-1'!C160</f>
        <v>0</v>
      </c>
      <c r="C527" s="80">
        <f>'[1]D-1'!D160</f>
        <v>0</v>
      </c>
      <c r="D527" s="80">
        <f>'[1]D-1'!E160</f>
        <v>0</v>
      </c>
      <c r="E527" s="80">
        <f>'[1]D-1'!F160</f>
        <v>0</v>
      </c>
      <c r="F527" s="80">
        <f>'[1]D-1'!G160</f>
        <v>0</v>
      </c>
      <c r="G527" s="80">
        <f>'[1]D-1'!H160</f>
        <v>0</v>
      </c>
      <c r="H527" s="80">
        <f>'[1]D-1'!I160</f>
        <v>89.650651490000001</v>
      </c>
      <c r="I527" s="109">
        <f>'[1]D-1'!J160</f>
        <v>0</v>
      </c>
    </row>
    <row r="528" spans="1:14" x14ac:dyDescent="0.25">
      <c r="A528" s="108">
        <v>13</v>
      </c>
      <c r="B528" s="80">
        <f>'[1]D-1'!C161</f>
        <v>0</v>
      </c>
      <c r="C528" s="80">
        <f>'[1]D-1'!D161</f>
        <v>0</v>
      </c>
      <c r="D528" s="80">
        <f>'[1]D-1'!E161</f>
        <v>0</v>
      </c>
      <c r="E528" s="80">
        <f>'[1]D-1'!F161</f>
        <v>0</v>
      </c>
      <c r="F528" s="80">
        <f>'[1]D-1'!G161</f>
        <v>0</v>
      </c>
      <c r="G528" s="80">
        <f>'[1]D-1'!H161</f>
        <v>0</v>
      </c>
      <c r="H528" s="80">
        <f>'[1]D-1'!I161</f>
        <v>90.278321020000007</v>
      </c>
      <c r="I528" s="109">
        <f>'[1]D-1'!J161</f>
        <v>0</v>
      </c>
    </row>
    <row r="529" spans="1:9" x14ac:dyDescent="0.25">
      <c r="A529" s="108">
        <v>14</v>
      </c>
      <c r="B529" s="80">
        <f>'[1]D-1'!C162</f>
        <v>0</v>
      </c>
      <c r="C529" s="80">
        <f>'[1]D-1'!D162</f>
        <v>0</v>
      </c>
      <c r="D529" s="80">
        <f>'[1]D-1'!E162</f>
        <v>0</v>
      </c>
      <c r="E529" s="80">
        <f>'[1]D-1'!F162</f>
        <v>0</v>
      </c>
      <c r="F529" s="80">
        <f>'[1]D-1'!G162</f>
        <v>0</v>
      </c>
      <c r="G529" s="80">
        <f>'[1]D-1'!H162</f>
        <v>0</v>
      </c>
      <c r="H529" s="80">
        <f>'[1]D-1'!I162</f>
        <v>121.54896556</v>
      </c>
      <c r="I529" s="109">
        <f>'[1]D-1'!J162</f>
        <v>0</v>
      </c>
    </row>
    <row r="530" spans="1:9" x14ac:dyDescent="0.25">
      <c r="A530" s="108">
        <v>15</v>
      </c>
      <c r="B530" s="80">
        <f>'[1]D-1'!C163</f>
        <v>0</v>
      </c>
      <c r="C530" s="80">
        <f>'[1]D-1'!D163</f>
        <v>0</v>
      </c>
      <c r="D530" s="80">
        <f>'[1]D-1'!E163</f>
        <v>0</v>
      </c>
      <c r="E530" s="80">
        <f>'[1]D-1'!F163</f>
        <v>0</v>
      </c>
      <c r="F530" s="80">
        <f>'[1]D-1'!G163</f>
        <v>0</v>
      </c>
      <c r="G530" s="80">
        <f>'[1]D-1'!H163</f>
        <v>0</v>
      </c>
      <c r="H530" s="80">
        <f>'[1]D-1'!I163</f>
        <v>133.37569280999998</v>
      </c>
      <c r="I530" s="109">
        <f>'[1]D-1'!J163</f>
        <v>0</v>
      </c>
    </row>
    <row r="531" spans="1:9" x14ac:dyDescent="0.25">
      <c r="A531" s="108">
        <v>16</v>
      </c>
      <c r="B531" s="80">
        <f>'[1]D-1'!C164</f>
        <v>0</v>
      </c>
      <c r="C531" s="80">
        <f>'[1]D-1'!D164</f>
        <v>0</v>
      </c>
      <c r="D531" s="80">
        <f>'[1]D-1'!E164</f>
        <v>0</v>
      </c>
      <c r="E531" s="80">
        <f>'[1]D-1'!F164</f>
        <v>0</v>
      </c>
      <c r="F531" s="80">
        <f>'[1]D-1'!G164</f>
        <v>0</v>
      </c>
      <c r="G531" s="80">
        <f>'[1]D-1'!H164</f>
        <v>0</v>
      </c>
      <c r="H531" s="80">
        <f>'[1]D-1'!I164</f>
        <v>127.80579108000001</v>
      </c>
      <c r="I531" s="109">
        <f>'[1]D-1'!J164</f>
        <v>0</v>
      </c>
    </row>
    <row r="532" spans="1:9" x14ac:dyDescent="0.25">
      <c r="A532" s="108">
        <v>17</v>
      </c>
      <c r="B532" s="80">
        <f>'[1]D-1'!C165</f>
        <v>0</v>
      </c>
      <c r="C532" s="80">
        <f>'[1]D-1'!D165</f>
        <v>2.6764956</v>
      </c>
      <c r="D532" s="80">
        <f>'[1]D-1'!E165</f>
        <v>0</v>
      </c>
      <c r="E532" s="80">
        <f>'[1]D-1'!F165</f>
        <v>0.38603983999999997</v>
      </c>
      <c r="F532" s="80">
        <f>'[1]D-1'!G165</f>
        <v>0.94452022000000002</v>
      </c>
      <c r="G532" s="80">
        <f>'[1]D-1'!H165</f>
        <v>0</v>
      </c>
      <c r="H532" s="80">
        <f>'[1]D-1'!I165</f>
        <v>123.46319794999999</v>
      </c>
      <c r="I532" s="109">
        <f>'[1]D-1'!J165</f>
        <v>0.58473677999999996</v>
      </c>
    </row>
    <row r="533" spans="1:9" x14ac:dyDescent="0.25">
      <c r="A533" s="108">
        <v>18</v>
      </c>
      <c r="B533" s="80">
        <f>'[1]D-1'!C166</f>
        <v>3.5453218</v>
      </c>
      <c r="C533" s="80">
        <f>'[1]D-1'!D166</f>
        <v>70.096745739999989</v>
      </c>
      <c r="D533" s="80">
        <f>'[1]D-1'!E166</f>
        <v>1.1879240799999999</v>
      </c>
      <c r="E533" s="80">
        <f>'[1]D-1'!F166</f>
        <v>69.037028509999999</v>
      </c>
      <c r="F533" s="80">
        <f>'[1]D-1'!G166</f>
        <v>113.63869745</v>
      </c>
      <c r="G533" s="80">
        <f>'[1]D-1'!H166</f>
        <v>0</v>
      </c>
      <c r="H533" s="80">
        <f>'[1]D-1'!I166</f>
        <v>134.32447079999997</v>
      </c>
      <c r="I533" s="109">
        <f>'[1]D-1'!J166</f>
        <v>108.65637104</v>
      </c>
    </row>
    <row r="534" spans="1:9" x14ac:dyDescent="0.25">
      <c r="A534" s="108">
        <v>19</v>
      </c>
      <c r="B534" s="80">
        <f>'[1]D-1'!C167</f>
        <v>69.574219990000003</v>
      </c>
      <c r="C534" s="80">
        <f>'[1]D-1'!D167</f>
        <v>70.109519120000002</v>
      </c>
      <c r="D534" s="80">
        <f>'[1]D-1'!E167</f>
        <v>69.586047190000002</v>
      </c>
      <c r="E534" s="80">
        <f>'[1]D-1'!F167</f>
        <v>69.714017490000003</v>
      </c>
      <c r="F534" s="80">
        <f>'[1]D-1'!G167</f>
        <v>135.74196076999999</v>
      </c>
      <c r="G534" s="80">
        <f>'[1]D-1'!H167</f>
        <v>0</v>
      </c>
      <c r="H534" s="80">
        <f>'[1]D-1'!I167</f>
        <v>119.22704959000001</v>
      </c>
      <c r="I534" s="109">
        <f>'[1]D-1'!J167</f>
        <v>114.67617946</v>
      </c>
    </row>
    <row r="535" spans="1:9" x14ac:dyDescent="0.25">
      <c r="A535" s="108">
        <v>20</v>
      </c>
      <c r="B535" s="80">
        <f>'[1]D-1'!C168</f>
        <v>69.579897039999992</v>
      </c>
      <c r="C535" s="80">
        <f>'[1]D-1'!D168</f>
        <v>70.124657909999996</v>
      </c>
      <c r="D535" s="80">
        <f>'[1]D-1'!E168</f>
        <v>69.702190310000006</v>
      </c>
      <c r="E535" s="80">
        <f>'[1]D-1'!F168</f>
        <v>69.733177580000017</v>
      </c>
      <c r="F535" s="80">
        <f>'[1]D-1'!G168</f>
        <v>143.57984642</v>
      </c>
      <c r="G535" s="80">
        <f>'[1]D-1'!H168</f>
        <v>0</v>
      </c>
      <c r="H535" s="80">
        <f>'[1]D-1'!I168</f>
        <v>122.80856239999999</v>
      </c>
      <c r="I535" s="109">
        <f>'[1]D-1'!J168</f>
        <v>143.66003482999997</v>
      </c>
    </row>
    <row r="536" spans="1:9" x14ac:dyDescent="0.25">
      <c r="A536" s="108">
        <v>21</v>
      </c>
      <c r="B536" s="80">
        <f>'[1]D-1'!C169</f>
        <v>69.563812060000004</v>
      </c>
      <c r="C536" s="80">
        <f>'[1]D-1'!D169</f>
        <v>70.113067269999988</v>
      </c>
      <c r="D536" s="80">
        <f>'[1]D-1'!E169</f>
        <v>69.66907415</v>
      </c>
      <c r="E536" s="80">
        <f>'[1]D-1'!F169</f>
        <v>69.712125149999991</v>
      </c>
      <c r="F536" s="80">
        <f>'[1]D-1'!G169</f>
        <v>140.24883370999999</v>
      </c>
      <c r="G536" s="80">
        <f>'[1]D-1'!H169</f>
        <v>0</v>
      </c>
      <c r="H536" s="80">
        <f>'[1]D-1'!I169</f>
        <v>135.95626962999998</v>
      </c>
      <c r="I536" s="109">
        <f>'[1]D-1'!J169</f>
        <v>138.71851224999997</v>
      </c>
    </row>
    <row r="537" spans="1:9" x14ac:dyDescent="0.25">
      <c r="A537" s="108">
        <v>22</v>
      </c>
      <c r="B537" s="80">
        <f>'[1]D-1'!C170</f>
        <v>69.574929620000006</v>
      </c>
      <c r="C537" s="80">
        <f>'[1]D-1'!D170</f>
        <v>70.043050239999999</v>
      </c>
      <c r="D537" s="80">
        <f>'[1]D-1'!E170</f>
        <v>69.722769630000002</v>
      </c>
      <c r="E537" s="80">
        <f>'[1]D-1'!F170</f>
        <v>69.685159139999996</v>
      </c>
      <c r="F537" s="80">
        <f>'[1]D-1'!G170</f>
        <v>120.84642986999999</v>
      </c>
      <c r="G537" s="80">
        <f>'[1]D-1'!H170</f>
        <v>0</v>
      </c>
      <c r="H537" s="80">
        <f>'[1]D-1'!I170</f>
        <v>105.50205670999998</v>
      </c>
      <c r="I537" s="109">
        <f>'[1]D-1'!J170</f>
        <v>114.17234074</v>
      </c>
    </row>
    <row r="538" spans="1:9" x14ac:dyDescent="0.25">
      <c r="A538" s="108">
        <v>23</v>
      </c>
      <c r="B538" s="80">
        <f>'[1]D-1'!C171</f>
        <v>69.582972120000008</v>
      </c>
      <c r="C538" s="80">
        <f>'[1]D-1'!D171</f>
        <v>70.058189059999989</v>
      </c>
      <c r="D538" s="80">
        <f>'[1]D-1'!E171</f>
        <v>0.76238138000000011</v>
      </c>
      <c r="E538" s="80">
        <f>'[1]D-1'!F171</f>
        <v>69.655591119999997</v>
      </c>
      <c r="F538" s="80">
        <f>'[1]D-1'!G171</f>
        <v>118.88820030999999</v>
      </c>
      <c r="G538" s="80">
        <f>'[1]D-1'!H171</f>
        <v>0</v>
      </c>
      <c r="H538" s="80">
        <f>'[1]D-1'!I171</f>
        <v>108.00421921000002</v>
      </c>
      <c r="I538" s="109">
        <f>'[1]D-1'!J171</f>
        <v>118.95100276000001</v>
      </c>
    </row>
    <row r="539" spans="1:9" x14ac:dyDescent="0.25">
      <c r="A539" s="111">
        <v>24</v>
      </c>
      <c r="B539" s="112">
        <f>'[1]D-1'!C172</f>
        <v>1.5119893899999999</v>
      </c>
      <c r="C539" s="112">
        <f>'[1]D-1'!D172</f>
        <v>70.05771596999999</v>
      </c>
      <c r="D539" s="112">
        <f>'[1]D-1'!E172</f>
        <v>0</v>
      </c>
      <c r="E539" s="112">
        <f>'[1]D-1'!F172</f>
        <v>30.040144570000002</v>
      </c>
      <c r="F539" s="112">
        <f>'[1]D-1'!G172</f>
        <v>123.78253234</v>
      </c>
      <c r="G539" s="112">
        <f>'[1]D-1'!H172</f>
        <v>0</v>
      </c>
      <c r="H539" s="112">
        <f>'[1]D-1'!I172</f>
        <v>112.91771132</v>
      </c>
      <c r="I539" s="113">
        <f>'[1]D-1'!J172</f>
        <v>123.89039642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4"/>
      <c r="D542" s="74"/>
      <c r="E542" s="74"/>
      <c r="F542" s="74"/>
      <c r="G542" s="74"/>
      <c r="H542" s="74"/>
      <c r="I542" s="9"/>
    </row>
    <row r="543" spans="1:9" x14ac:dyDescent="0.25">
      <c r="A543" s="35" t="s">
        <v>197</v>
      </c>
      <c r="B543" s="44" t="s">
        <v>187</v>
      </c>
      <c r="C543" s="44" t="s">
        <v>188</v>
      </c>
      <c r="D543" s="44" t="s">
        <v>189</v>
      </c>
      <c r="E543" s="44" t="s">
        <v>190</v>
      </c>
      <c r="F543" s="44" t="s">
        <v>191</v>
      </c>
      <c r="G543" s="44" t="s">
        <v>192</v>
      </c>
      <c r="H543" s="44" t="s">
        <v>193</v>
      </c>
      <c r="I543" s="114" t="s">
        <v>194</v>
      </c>
    </row>
    <row r="544" spans="1:9" x14ac:dyDescent="0.25">
      <c r="A544" s="30" t="s">
        <v>198</v>
      </c>
      <c r="B544" s="115">
        <f t="shared" ref="B544:I544" si="7">SUM(B516:B539)</f>
        <v>352.93314202000005</v>
      </c>
      <c r="C544" s="115">
        <f t="shared" si="7"/>
        <v>820.3916740599999</v>
      </c>
      <c r="D544" s="115">
        <f t="shared" si="7"/>
        <v>280.63038674000001</v>
      </c>
      <c r="E544" s="115">
        <f t="shared" si="7"/>
        <v>622.30237746</v>
      </c>
      <c r="F544" s="115">
        <f t="shared" si="7"/>
        <v>897.83175273999996</v>
      </c>
      <c r="G544" s="115">
        <f t="shared" si="7"/>
        <v>0</v>
      </c>
      <c r="H544" s="115">
        <f t="shared" si="7"/>
        <v>2131.9322177200002</v>
      </c>
      <c r="I544" s="115">
        <f t="shared" si="7"/>
        <v>1008.8824222200001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62"/>
      <c r="D547" s="62"/>
      <c r="E547" s="62"/>
      <c r="F547" s="62"/>
      <c r="G547" s="63"/>
      <c r="H547" s="173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62"/>
      <c r="D549" s="62"/>
      <c r="E549" s="62"/>
      <c r="F549" s="62"/>
      <c r="G549" s="63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7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40"/>
      <c r="C555" s="40"/>
      <c r="D555" s="40"/>
      <c r="E555" s="40"/>
      <c r="F555" s="40"/>
      <c r="G555" s="40"/>
      <c r="H555" s="40"/>
      <c r="I555" s="116"/>
    </row>
    <row r="556" spans="1:9" x14ac:dyDescent="0.25">
      <c r="A556" s="117" t="s">
        <v>22</v>
      </c>
      <c r="B556" s="118" t="s">
        <v>204</v>
      </c>
      <c r="C556" s="118" t="s">
        <v>205</v>
      </c>
      <c r="D556" s="118" t="s">
        <v>206</v>
      </c>
      <c r="E556" s="118" t="s">
        <v>207</v>
      </c>
      <c r="F556" s="118" t="s">
        <v>208</v>
      </c>
      <c r="G556" s="118" t="s">
        <v>209</v>
      </c>
      <c r="H556" s="119" t="s">
        <v>210</v>
      </c>
      <c r="I556" s="116"/>
    </row>
    <row r="557" spans="1:9" x14ac:dyDescent="0.25">
      <c r="A557" s="120">
        <v>1</v>
      </c>
      <c r="B557" s="121" t="str">
        <f>'[1]W-1'!B16</f>
        <v>aFRR+</v>
      </c>
      <c r="C557" s="121" t="str">
        <f>'[1]W-1'!C16</f>
        <v>aFRR-</v>
      </c>
      <c r="D557" s="121" t="str">
        <f>'[1]W-1'!D16</f>
        <v>mFRR+</v>
      </c>
      <c r="E557" s="121" t="str">
        <f>'[1]W-1'!E16</f>
        <v>mFRR-</v>
      </c>
      <c r="F557" s="121" t="str">
        <f>'[1]W-1'!F16</f>
        <v>RR+</v>
      </c>
      <c r="G557" s="121" t="str">
        <f>'[1]W-1'!G16</f>
        <v>RR-</v>
      </c>
      <c r="H557" s="122">
        <f t="shared" ref="H557:H580" si="8">SUM(B557:G557)</f>
        <v>0</v>
      </c>
      <c r="I557" s="116"/>
    </row>
    <row r="558" spans="1:9" x14ac:dyDescent="0.25">
      <c r="A558" s="120">
        <v>2</v>
      </c>
      <c r="B558" s="121">
        <f>'[1]W-1'!B17</f>
        <v>70</v>
      </c>
      <c r="C558" s="121">
        <f>'[1]W-1'!C17</f>
        <v>75</v>
      </c>
      <c r="D558" s="121">
        <f>'[1]W-1'!D17</f>
        <v>0</v>
      </c>
      <c r="E558" s="121">
        <f>'[1]W-1'!E17</f>
        <v>0</v>
      </c>
      <c r="F558" s="121">
        <f>'[1]W-1'!F17</f>
        <v>0</v>
      </c>
      <c r="G558" s="121">
        <f>'[1]W-1'!G17</f>
        <v>0</v>
      </c>
      <c r="H558" s="122">
        <f t="shared" si="8"/>
        <v>145</v>
      </c>
      <c r="I558" s="116"/>
    </row>
    <row r="559" spans="1:9" x14ac:dyDescent="0.25">
      <c r="A559" s="120">
        <v>3</v>
      </c>
      <c r="B559" s="121">
        <f>'[1]W-1'!B18</f>
        <v>70</v>
      </c>
      <c r="C559" s="121">
        <f>'[1]W-1'!C18</f>
        <v>75</v>
      </c>
      <c r="D559" s="121">
        <f>'[1]W-1'!D18</f>
        <v>0</v>
      </c>
      <c r="E559" s="121">
        <f>'[1]W-1'!E18</f>
        <v>0</v>
      </c>
      <c r="F559" s="121">
        <f>'[1]W-1'!F18</f>
        <v>0</v>
      </c>
      <c r="G559" s="121">
        <f>'[1]W-1'!G18</f>
        <v>0</v>
      </c>
      <c r="H559" s="122">
        <f t="shared" si="8"/>
        <v>145</v>
      </c>
      <c r="I559" s="116"/>
    </row>
    <row r="560" spans="1:9" x14ac:dyDescent="0.25">
      <c r="A560" s="120">
        <v>4</v>
      </c>
      <c r="B560" s="121">
        <f>'[1]W-1'!B19</f>
        <v>70</v>
      </c>
      <c r="C560" s="121">
        <f>'[1]W-1'!C19</f>
        <v>75</v>
      </c>
      <c r="D560" s="121">
        <f>'[1]W-1'!D19</f>
        <v>0</v>
      </c>
      <c r="E560" s="121">
        <f>'[1]W-1'!E19</f>
        <v>0</v>
      </c>
      <c r="F560" s="121">
        <f>'[1]W-1'!F19</f>
        <v>0</v>
      </c>
      <c r="G560" s="121">
        <f>'[1]W-1'!G19</f>
        <v>0</v>
      </c>
      <c r="H560" s="122">
        <f>SUM(B560:G560)</f>
        <v>145</v>
      </c>
      <c r="I560" s="116"/>
    </row>
    <row r="561" spans="1:9" x14ac:dyDescent="0.25">
      <c r="A561" s="120">
        <v>5</v>
      </c>
      <c r="B561" s="121">
        <f>'[1]W-1'!B20</f>
        <v>70</v>
      </c>
      <c r="C561" s="121">
        <f>'[1]W-1'!C20</f>
        <v>75</v>
      </c>
      <c r="D561" s="121">
        <f>'[1]W-1'!D20</f>
        <v>0</v>
      </c>
      <c r="E561" s="121">
        <f>'[1]W-1'!E20</f>
        <v>0</v>
      </c>
      <c r="F561" s="121">
        <f>'[1]W-1'!F20</f>
        <v>0</v>
      </c>
      <c r="G561" s="121">
        <f>'[1]W-1'!G20</f>
        <v>0</v>
      </c>
      <c r="H561" s="122">
        <f t="shared" si="8"/>
        <v>145</v>
      </c>
      <c r="I561" s="116"/>
    </row>
    <row r="562" spans="1:9" x14ac:dyDescent="0.25">
      <c r="A562" s="120">
        <v>6</v>
      </c>
      <c r="B562" s="121">
        <f>'[1]W-1'!B21</f>
        <v>70</v>
      </c>
      <c r="C562" s="121">
        <f>'[1]W-1'!C21</f>
        <v>75</v>
      </c>
      <c r="D562" s="121">
        <f>'[1]W-1'!D21</f>
        <v>0</v>
      </c>
      <c r="E562" s="121">
        <f>'[1]W-1'!E21</f>
        <v>0</v>
      </c>
      <c r="F562" s="121">
        <f>'[1]W-1'!F21</f>
        <v>0</v>
      </c>
      <c r="G562" s="121">
        <f>'[1]W-1'!G21</f>
        <v>0</v>
      </c>
      <c r="H562" s="122">
        <f t="shared" si="8"/>
        <v>145</v>
      </c>
      <c r="I562" s="116"/>
    </row>
    <row r="563" spans="1:9" x14ac:dyDescent="0.25">
      <c r="A563" s="120">
        <v>7</v>
      </c>
      <c r="B563" s="121">
        <f>'[1]W-1'!B22</f>
        <v>75</v>
      </c>
      <c r="C563" s="121">
        <f>'[1]W-1'!C22</f>
        <v>70</v>
      </c>
      <c r="D563" s="121">
        <f>'[1]W-1'!D22</f>
        <v>0</v>
      </c>
      <c r="E563" s="121">
        <f>'[1]W-1'!E22</f>
        <v>0</v>
      </c>
      <c r="F563" s="121">
        <f>'[1]W-1'!F22</f>
        <v>0</v>
      </c>
      <c r="G563" s="121">
        <f>'[1]W-1'!G22</f>
        <v>0</v>
      </c>
      <c r="H563" s="122">
        <f t="shared" si="8"/>
        <v>145</v>
      </c>
      <c r="I563" s="116"/>
    </row>
    <row r="564" spans="1:9" x14ac:dyDescent="0.25">
      <c r="A564" s="120">
        <v>8</v>
      </c>
      <c r="B564" s="121">
        <f>'[1]W-1'!B23</f>
        <v>75</v>
      </c>
      <c r="C564" s="121">
        <f>'[1]W-1'!C23</f>
        <v>70</v>
      </c>
      <c r="D564" s="121">
        <f>'[1]W-1'!D23</f>
        <v>0</v>
      </c>
      <c r="E564" s="121">
        <f>'[1]W-1'!E23</f>
        <v>0</v>
      </c>
      <c r="F564" s="121">
        <f>'[1]W-1'!F23</f>
        <v>0</v>
      </c>
      <c r="G564" s="121">
        <f>'[1]W-1'!G23</f>
        <v>0</v>
      </c>
      <c r="H564" s="122">
        <f t="shared" si="8"/>
        <v>145</v>
      </c>
      <c r="I564" s="116"/>
    </row>
    <row r="565" spans="1:9" x14ac:dyDescent="0.25">
      <c r="A565" s="120">
        <v>9</v>
      </c>
      <c r="B565" s="121">
        <f>'[1]W-1'!B24</f>
        <v>75</v>
      </c>
      <c r="C565" s="121">
        <f>'[1]W-1'!C24</f>
        <v>70</v>
      </c>
      <c r="D565" s="121">
        <f>'[1]W-1'!D24</f>
        <v>0</v>
      </c>
      <c r="E565" s="121">
        <f>'[1]W-1'!E24</f>
        <v>0</v>
      </c>
      <c r="F565" s="121">
        <f>'[1]W-1'!F24</f>
        <v>0</v>
      </c>
      <c r="G565" s="121">
        <f>'[1]W-1'!G24</f>
        <v>0</v>
      </c>
      <c r="H565" s="122">
        <f t="shared" si="8"/>
        <v>145</v>
      </c>
      <c r="I565" s="116"/>
    </row>
    <row r="566" spans="1:9" x14ac:dyDescent="0.25">
      <c r="A566" s="120">
        <v>10</v>
      </c>
      <c r="B566" s="121">
        <f>'[1]W-1'!B25</f>
        <v>75</v>
      </c>
      <c r="C566" s="121">
        <f>'[1]W-1'!C25</f>
        <v>70</v>
      </c>
      <c r="D566" s="121">
        <f>'[1]W-1'!D25</f>
        <v>0</v>
      </c>
      <c r="E566" s="121">
        <f>'[1]W-1'!E25</f>
        <v>0</v>
      </c>
      <c r="F566" s="121">
        <f>'[1]W-1'!F25</f>
        <v>0</v>
      </c>
      <c r="G566" s="121">
        <f>'[1]W-1'!G25</f>
        <v>0</v>
      </c>
      <c r="H566" s="122">
        <f t="shared" si="8"/>
        <v>145</v>
      </c>
      <c r="I566" s="116"/>
    </row>
    <row r="567" spans="1:9" x14ac:dyDescent="0.25">
      <c r="A567" s="120">
        <v>11</v>
      </c>
      <c r="B567" s="121">
        <f>'[1]W-1'!B26</f>
        <v>75</v>
      </c>
      <c r="C567" s="121">
        <f>'[1]W-1'!C26</f>
        <v>70</v>
      </c>
      <c r="D567" s="121">
        <f>'[1]W-1'!D26</f>
        <v>0</v>
      </c>
      <c r="E567" s="121">
        <f>'[1]W-1'!E26</f>
        <v>0</v>
      </c>
      <c r="F567" s="121">
        <f>'[1]W-1'!F26</f>
        <v>0</v>
      </c>
      <c r="G567" s="121">
        <f>'[1]W-1'!G26</f>
        <v>0</v>
      </c>
      <c r="H567" s="122">
        <f t="shared" si="8"/>
        <v>145</v>
      </c>
      <c r="I567" s="116"/>
    </row>
    <row r="568" spans="1:9" x14ac:dyDescent="0.25">
      <c r="A568" s="120">
        <v>12</v>
      </c>
      <c r="B568" s="121">
        <f>'[1]W-1'!B27</f>
        <v>75</v>
      </c>
      <c r="C568" s="121">
        <f>'[1]W-1'!C27</f>
        <v>70</v>
      </c>
      <c r="D568" s="121">
        <f>'[1]W-1'!D27</f>
        <v>0</v>
      </c>
      <c r="E568" s="121">
        <f>'[1]W-1'!E27</f>
        <v>0</v>
      </c>
      <c r="F568" s="121">
        <f>'[1]W-1'!F27</f>
        <v>0</v>
      </c>
      <c r="G568" s="121">
        <f>'[1]W-1'!G27</f>
        <v>0</v>
      </c>
      <c r="H568" s="122">
        <f t="shared" si="8"/>
        <v>145</v>
      </c>
      <c r="I568" s="116"/>
    </row>
    <row r="569" spans="1:9" x14ac:dyDescent="0.25">
      <c r="A569" s="120">
        <v>13</v>
      </c>
      <c r="B569" s="121">
        <f>'[1]W-1'!B28</f>
        <v>75</v>
      </c>
      <c r="C569" s="121">
        <f>'[1]W-1'!C28</f>
        <v>70</v>
      </c>
      <c r="D569" s="121">
        <f>'[1]W-1'!D28</f>
        <v>0</v>
      </c>
      <c r="E569" s="121">
        <f>'[1]W-1'!E28</f>
        <v>0</v>
      </c>
      <c r="F569" s="121">
        <f>'[1]W-1'!F28</f>
        <v>0</v>
      </c>
      <c r="G569" s="121">
        <f>'[1]W-1'!G28</f>
        <v>0</v>
      </c>
      <c r="H569" s="122">
        <f t="shared" si="8"/>
        <v>145</v>
      </c>
      <c r="I569" s="116"/>
    </row>
    <row r="570" spans="1:9" x14ac:dyDescent="0.25">
      <c r="A570" s="120">
        <v>14</v>
      </c>
      <c r="B570" s="121">
        <f>'[1]W-1'!B29</f>
        <v>75</v>
      </c>
      <c r="C570" s="121">
        <f>'[1]W-1'!C29</f>
        <v>70</v>
      </c>
      <c r="D570" s="121">
        <f>'[1]W-1'!D29</f>
        <v>0</v>
      </c>
      <c r="E570" s="121">
        <f>'[1]W-1'!E29</f>
        <v>0</v>
      </c>
      <c r="F570" s="121">
        <f>'[1]W-1'!F29</f>
        <v>0</v>
      </c>
      <c r="G570" s="121">
        <f>'[1]W-1'!G29</f>
        <v>0</v>
      </c>
      <c r="H570" s="122">
        <f t="shared" si="8"/>
        <v>145</v>
      </c>
      <c r="I570" s="116"/>
    </row>
    <row r="571" spans="1:9" x14ac:dyDescent="0.25">
      <c r="A571" s="120">
        <v>15</v>
      </c>
      <c r="B571" s="121">
        <f>'[1]W-1'!B30</f>
        <v>75</v>
      </c>
      <c r="C571" s="121">
        <f>'[1]W-1'!C30</f>
        <v>70</v>
      </c>
      <c r="D571" s="121">
        <f>'[1]W-1'!D30</f>
        <v>0</v>
      </c>
      <c r="E571" s="121">
        <f>'[1]W-1'!E30</f>
        <v>0</v>
      </c>
      <c r="F571" s="121">
        <f>'[1]W-1'!F30</f>
        <v>0</v>
      </c>
      <c r="G571" s="121">
        <f>'[1]W-1'!G30</f>
        <v>0</v>
      </c>
      <c r="H571" s="122">
        <f t="shared" si="8"/>
        <v>145</v>
      </c>
      <c r="I571" s="116"/>
    </row>
    <row r="572" spans="1:9" x14ac:dyDescent="0.25">
      <c r="A572" s="120">
        <v>16</v>
      </c>
      <c r="B572" s="121">
        <f>'[1]W-1'!B31</f>
        <v>75</v>
      </c>
      <c r="C572" s="121">
        <f>'[1]W-1'!C31</f>
        <v>70</v>
      </c>
      <c r="D572" s="121">
        <f>'[1]W-1'!D31</f>
        <v>0</v>
      </c>
      <c r="E572" s="121">
        <f>'[1]W-1'!E31</f>
        <v>0</v>
      </c>
      <c r="F572" s="121">
        <f>'[1]W-1'!F31</f>
        <v>0</v>
      </c>
      <c r="G572" s="121">
        <f>'[1]W-1'!G31</f>
        <v>0</v>
      </c>
      <c r="H572" s="122">
        <f t="shared" si="8"/>
        <v>145</v>
      </c>
      <c r="I572" s="116"/>
    </row>
    <row r="573" spans="1:9" x14ac:dyDescent="0.25">
      <c r="A573" s="120">
        <v>17</v>
      </c>
      <c r="B573" s="121">
        <f>'[1]W-1'!B32</f>
        <v>75</v>
      </c>
      <c r="C573" s="121">
        <f>'[1]W-1'!C32</f>
        <v>70</v>
      </c>
      <c r="D573" s="121">
        <f>'[1]W-1'!D32</f>
        <v>0</v>
      </c>
      <c r="E573" s="121">
        <f>'[1]W-1'!E32</f>
        <v>0</v>
      </c>
      <c r="F573" s="121">
        <f>'[1]W-1'!F32</f>
        <v>0</v>
      </c>
      <c r="G573" s="121">
        <f>'[1]W-1'!G32</f>
        <v>0</v>
      </c>
      <c r="H573" s="122">
        <f t="shared" si="8"/>
        <v>145</v>
      </c>
      <c r="I573" s="116"/>
    </row>
    <row r="574" spans="1:9" x14ac:dyDescent="0.25">
      <c r="A574" s="120">
        <v>18</v>
      </c>
      <c r="B574" s="121">
        <f>'[1]W-1'!B33</f>
        <v>75</v>
      </c>
      <c r="C574" s="121">
        <f>'[1]W-1'!C33</f>
        <v>70</v>
      </c>
      <c r="D574" s="121">
        <f>'[1]W-1'!D33</f>
        <v>0</v>
      </c>
      <c r="E574" s="121">
        <f>'[1]W-1'!E33</f>
        <v>0</v>
      </c>
      <c r="F574" s="121">
        <f>'[1]W-1'!F33</f>
        <v>0</v>
      </c>
      <c r="G574" s="121">
        <f>'[1]W-1'!G33</f>
        <v>0</v>
      </c>
      <c r="H574" s="122">
        <f t="shared" si="8"/>
        <v>145</v>
      </c>
      <c r="I574" s="116"/>
    </row>
    <row r="575" spans="1:9" x14ac:dyDescent="0.25">
      <c r="A575" s="120">
        <v>19</v>
      </c>
      <c r="B575" s="121">
        <f>'[1]W-1'!B34</f>
        <v>75</v>
      </c>
      <c r="C575" s="121">
        <f>'[1]W-1'!C34</f>
        <v>70</v>
      </c>
      <c r="D575" s="121">
        <f>'[1]W-1'!D34</f>
        <v>0</v>
      </c>
      <c r="E575" s="121">
        <f>'[1]W-1'!E34</f>
        <v>0</v>
      </c>
      <c r="F575" s="121">
        <f>'[1]W-1'!F34</f>
        <v>0</v>
      </c>
      <c r="G575" s="121">
        <f>'[1]W-1'!G34</f>
        <v>0</v>
      </c>
      <c r="H575" s="122">
        <f t="shared" si="8"/>
        <v>145</v>
      </c>
      <c r="I575" s="116"/>
    </row>
    <row r="576" spans="1:9" x14ac:dyDescent="0.25">
      <c r="A576" s="120">
        <v>20</v>
      </c>
      <c r="B576" s="121">
        <f>'[1]W-1'!B35</f>
        <v>75</v>
      </c>
      <c r="C576" s="121">
        <f>'[1]W-1'!C35</f>
        <v>70</v>
      </c>
      <c r="D576" s="121">
        <f>'[1]W-1'!D35</f>
        <v>0</v>
      </c>
      <c r="E576" s="121">
        <f>'[1]W-1'!E35</f>
        <v>0</v>
      </c>
      <c r="F576" s="121">
        <f>'[1]W-1'!F35</f>
        <v>0</v>
      </c>
      <c r="G576" s="121">
        <f>'[1]W-1'!G35</f>
        <v>0</v>
      </c>
      <c r="H576" s="122">
        <f t="shared" si="8"/>
        <v>145</v>
      </c>
      <c r="I576" s="116"/>
    </row>
    <row r="577" spans="1:9" x14ac:dyDescent="0.25">
      <c r="A577" s="120">
        <v>21</v>
      </c>
      <c r="B577" s="121">
        <f>'[1]W-1'!B36</f>
        <v>75</v>
      </c>
      <c r="C577" s="121">
        <f>'[1]W-1'!C36</f>
        <v>70</v>
      </c>
      <c r="D577" s="121">
        <f>'[1]W-1'!D36</f>
        <v>0</v>
      </c>
      <c r="E577" s="121">
        <f>'[1]W-1'!E36</f>
        <v>0</v>
      </c>
      <c r="F577" s="121">
        <f>'[1]W-1'!F36</f>
        <v>0</v>
      </c>
      <c r="G577" s="121">
        <f>'[1]W-1'!G36</f>
        <v>0</v>
      </c>
      <c r="H577" s="122">
        <f t="shared" si="8"/>
        <v>145</v>
      </c>
      <c r="I577" s="116"/>
    </row>
    <row r="578" spans="1:9" x14ac:dyDescent="0.25">
      <c r="A578" s="120">
        <v>22</v>
      </c>
      <c r="B578" s="121">
        <f>'[1]W-1'!B37</f>
        <v>75</v>
      </c>
      <c r="C578" s="121">
        <f>'[1]W-1'!C37</f>
        <v>70</v>
      </c>
      <c r="D578" s="121">
        <f>'[1]W-1'!D37</f>
        <v>0</v>
      </c>
      <c r="E578" s="121">
        <f>'[1]W-1'!E37</f>
        <v>0</v>
      </c>
      <c r="F578" s="121">
        <f>'[1]W-1'!F37</f>
        <v>0</v>
      </c>
      <c r="G578" s="121">
        <f>'[1]W-1'!G37</f>
        <v>0</v>
      </c>
      <c r="H578" s="122">
        <f t="shared" si="8"/>
        <v>145</v>
      </c>
      <c r="I578" s="116"/>
    </row>
    <row r="579" spans="1:9" x14ac:dyDescent="0.25">
      <c r="A579" s="120">
        <v>23</v>
      </c>
      <c r="B579" s="121">
        <f>'[1]W-1'!B38</f>
        <v>70</v>
      </c>
      <c r="C579" s="121">
        <f>'[1]W-1'!C38</f>
        <v>75</v>
      </c>
      <c r="D579" s="121">
        <f>'[1]W-1'!D38</f>
        <v>0</v>
      </c>
      <c r="E579" s="121">
        <f>'[1]W-1'!E38</f>
        <v>0</v>
      </c>
      <c r="F579" s="121">
        <f>'[1]W-1'!F38</f>
        <v>0</v>
      </c>
      <c r="G579" s="121">
        <f>'[1]W-1'!G38</f>
        <v>0</v>
      </c>
      <c r="H579" s="122">
        <f t="shared" si="8"/>
        <v>145</v>
      </c>
      <c r="I579" s="116"/>
    </row>
    <row r="580" spans="1:9" x14ac:dyDescent="0.25">
      <c r="A580" s="120">
        <v>24</v>
      </c>
      <c r="B580" s="121">
        <f>'[1]W-1'!B39</f>
        <v>70</v>
      </c>
      <c r="C580" s="121">
        <f>'[1]W-1'!C39</f>
        <v>75</v>
      </c>
      <c r="D580" s="121">
        <f>'[1]W-1'!D39</f>
        <v>0</v>
      </c>
      <c r="E580" s="121">
        <f>'[1]W-1'!E39</f>
        <v>0</v>
      </c>
      <c r="F580" s="121">
        <f>'[1]W-1'!F39</f>
        <v>0</v>
      </c>
      <c r="G580" s="121">
        <f>'[1]W-1'!G39</f>
        <v>0</v>
      </c>
      <c r="H580" s="122">
        <f t="shared" si="8"/>
        <v>145</v>
      </c>
      <c r="I580" s="116"/>
    </row>
    <row r="581" spans="1:9" x14ac:dyDescent="0.25">
      <c r="A581" s="123" t="s">
        <v>211</v>
      </c>
      <c r="B581" s="124">
        <f t="shared" ref="B581:H581" si="9">AVERAGE(B557:B580)</f>
        <v>73.478260869565219</v>
      </c>
      <c r="C581" s="124">
        <f t="shared" si="9"/>
        <v>71.521739130434781</v>
      </c>
      <c r="D581" s="124">
        <f t="shared" si="9"/>
        <v>0</v>
      </c>
      <c r="E581" s="124">
        <f t="shared" si="9"/>
        <v>0</v>
      </c>
      <c r="F581" s="124">
        <f t="shared" si="9"/>
        <v>0</v>
      </c>
      <c r="G581" s="124">
        <f t="shared" si="9"/>
        <v>0</v>
      </c>
      <c r="H581" s="125">
        <f t="shared" si="9"/>
        <v>138.95833333333334</v>
      </c>
      <c r="I581" s="116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50" t="s">
        <v>212</v>
      </c>
      <c r="C583" s="50"/>
      <c r="D583" s="50"/>
      <c r="E583" s="50"/>
      <c r="F583" s="50"/>
      <c r="G583" s="50"/>
      <c r="H583" s="126" t="s">
        <v>4</v>
      </c>
      <c r="I583" s="127"/>
    </row>
    <row r="584" spans="1:9" ht="15.75" thickBot="1" x14ac:dyDescent="0.3">
      <c r="A584" s="10"/>
      <c r="B584"/>
      <c r="I584" s="12"/>
    </row>
    <row r="585" spans="1:9" ht="15.75" thickBot="1" x14ac:dyDescent="0.3">
      <c r="A585" s="128" t="s">
        <v>394</v>
      </c>
      <c r="B585" s="5" t="s">
        <v>213</v>
      </c>
      <c r="C585" s="129"/>
      <c r="D585" s="129"/>
      <c r="E585" s="129"/>
      <c r="F585" s="129"/>
      <c r="G585" s="130"/>
      <c r="H585" s="50" t="s">
        <v>214</v>
      </c>
      <c r="I585" s="131" t="s">
        <v>215</v>
      </c>
    </row>
    <row r="586" spans="1:9" ht="15.75" thickBot="1" x14ac:dyDescent="0.3">
      <c r="A586" s="132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9"/>
      <c r="D587" s="129"/>
      <c r="E587" s="129"/>
      <c r="F587" s="129"/>
      <c r="G587" s="130"/>
      <c r="H587" s="50" t="s">
        <v>214</v>
      </c>
      <c r="I587" s="131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9"/>
      <c r="D589" s="129"/>
      <c r="E589" s="129"/>
      <c r="F589" s="129"/>
      <c r="G589" s="130"/>
      <c r="H589" s="126" t="s">
        <v>4</v>
      </c>
      <c r="I589" s="127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9"/>
      <c r="D591" s="129"/>
      <c r="E591" s="129"/>
      <c r="F591" s="129"/>
      <c r="G591" s="129"/>
      <c r="H591" s="129"/>
      <c r="I591" s="130"/>
    </row>
    <row r="592" spans="1:9" x14ac:dyDescent="0.25">
      <c r="A592" s="10"/>
      <c r="B592" s="133"/>
      <c r="C592" s="133"/>
      <c r="D592" s="133"/>
      <c r="E592" s="133"/>
      <c r="F592" s="133"/>
      <c r="G592" s="133"/>
      <c r="H592" s="133"/>
      <c r="I592" s="134"/>
    </row>
    <row r="593" spans="1:9" x14ac:dyDescent="0.25">
      <c r="A593" s="10"/>
      <c r="B593" s="133"/>
      <c r="C593" s="133"/>
      <c r="D593" s="133"/>
      <c r="E593" s="133"/>
      <c r="F593" s="133"/>
      <c r="G593" s="133"/>
      <c r="H593" s="133"/>
      <c r="I593" s="134"/>
    </row>
    <row r="594" spans="1:9" x14ac:dyDescent="0.25">
      <c r="A594" s="10"/>
      <c r="B594" s="133"/>
      <c r="C594" s="133"/>
      <c r="D594" s="133"/>
      <c r="E594" s="133"/>
      <c r="F594" s="133"/>
      <c r="G594" s="133"/>
      <c r="H594" s="133"/>
      <c r="I594" s="134"/>
    </row>
    <row r="595" spans="1:9" x14ac:dyDescent="0.25">
      <c r="A595" s="10"/>
      <c r="B595" s="133"/>
      <c r="C595" s="133"/>
      <c r="D595" s="133"/>
      <c r="E595" s="133"/>
      <c r="F595" s="133"/>
      <c r="G595" s="133"/>
      <c r="H595" s="133"/>
      <c r="I595" s="134"/>
    </row>
    <row r="596" spans="1:9" x14ac:dyDescent="0.25">
      <c r="A596" s="10"/>
      <c r="B596" s="133"/>
      <c r="C596" s="133"/>
      <c r="D596" s="133"/>
      <c r="E596" s="133"/>
      <c r="F596" s="133"/>
      <c r="G596" s="133"/>
      <c r="H596" s="133"/>
      <c r="I596" s="134"/>
    </row>
    <row r="597" spans="1:9" x14ac:dyDescent="0.25">
      <c r="A597" s="10"/>
      <c r="B597" s="133"/>
      <c r="C597" s="133"/>
      <c r="D597" s="133"/>
      <c r="E597" s="133"/>
      <c r="F597" s="133"/>
      <c r="G597" s="133"/>
      <c r="H597" s="133"/>
      <c r="I597" s="134"/>
    </row>
    <row r="598" spans="1:9" x14ac:dyDescent="0.25">
      <c r="A598" s="10"/>
      <c r="B598" s="133"/>
      <c r="C598" s="133"/>
      <c r="D598" s="133"/>
      <c r="E598" s="133"/>
      <c r="F598" s="133"/>
      <c r="G598" s="133"/>
      <c r="H598" s="133"/>
      <c r="I598" s="134"/>
    </row>
    <row r="599" spans="1:9" x14ac:dyDescent="0.25">
      <c r="A599" s="10"/>
      <c r="B599" s="133"/>
      <c r="C599" s="133"/>
      <c r="D599" s="133"/>
      <c r="E599" s="133"/>
      <c r="F599" s="133"/>
      <c r="G599" s="133"/>
      <c r="H599" s="133"/>
      <c r="I599" s="134"/>
    </row>
    <row r="600" spans="1:9" x14ac:dyDescent="0.25">
      <c r="A600" s="10"/>
      <c r="B600" s="133"/>
      <c r="C600" s="133"/>
      <c r="D600" s="133"/>
      <c r="E600" s="133"/>
      <c r="F600" s="133"/>
      <c r="G600" s="133"/>
      <c r="H600" s="133"/>
      <c r="I600" s="134"/>
    </row>
    <row r="601" spans="1:9" x14ac:dyDescent="0.25">
      <c r="A601" s="10"/>
      <c r="B601" s="133"/>
      <c r="C601" s="133"/>
      <c r="D601" s="133"/>
      <c r="E601" s="133"/>
      <c r="F601" s="133"/>
      <c r="G601" s="133"/>
      <c r="H601" s="133"/>
      <c r="I601" s="134"/>
    </row>
    <row r="602" spans="1:9" x14ac:dyDescent="0.25">
      <c r="A602" s="10"/>
      <c r="B602" s="133"/>
      <c r="C602" s="133"/>
      <c r="D602" s="133"/>
      <c r="E602" s="133"/>
      <c r="F602" s="133"/>
      <c r="G602" s="133"/>
      <c r="H602" s="133"/>
      <c r="I602" s="134"/>
    </row>
    <row r="603" spans="1:9" x14ac:dyDescent="0.25">
      <c r="A603" s="10"/>
      <c r="B603" s="133"/>
      <c r="C603" s="133"/>
      <c r="D603" s="133"/>
      <c r="E603" s="133"/>
      <c r="F603" s="133"/>
      <c r="G603" s="133"/>
      <c r="H603" s="133"/>
      <c r="I603" s="134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5" t="s">
        <v>22</v>
      </c>
      <c r="D611" s="36" t="s">
        <v>222</v>
      </c>
      <c r="E611" s="75" t="s">
        <v>223</v>
      </c>
      <c r="I611" s="12"/>
    </row>
    <row r="612" spans="1:9" x14ac:dyDescent="0.25">
      <c r="A612" s="10"/>
      <c r="C612" s="136">
        <v>1</v>
      </c>
      <c r="D612" s="137">
        <f>'[1]W-1'!D46</f>
        <v>758.24</v>
      </c>
      <c r="E612" s="137">
        <f>'[1]W-1'!E46</f>
        <v>18.840656533763536</v>
      </c>
      <c r="I612" s="12"/>
    </row>
    <row r="613" spans="1:9" x14ac:dyDescent="0.25">
      <c r="A613" s="10"/>
      <c r="C613" s="136">
        <v>2</v>
      </c>
      <c r="D613" s="137">
        <f>'[1]W-1'!D47</f>
        <v>690.72</v>
      </c>
      <c r="E613" s="137">
        <f>'[1]W-1'!E47</f>
        <v>17.894246373763508</v>
      </c>
      <c r="I613" s="12"/>
    </row>
    <row r="614" spans="1:9" x14ac:dyDescent="0.25">
      <c r="A614" s="10"/>
      <c r="C614" s="136">
        <v>3</v>
      </c>
      <c r="D614" s="137">
        <f>'[1]W-1'!D48</f>
        <v>653.5</v>
      </c>
      <c r="E614" s="137">
        <f>'[1]W-1'!E48</f>
        <v>15.973275743763566</v>
      </c>
      <c r="I614" s="12"/>
    </row>
    <row r="615" spans="1:9" x14ac:dyDescent="0.25">
      <c r="A615" s="10"/>
      <c r="C615" s="136">
        <v>4</v>
      </c>
      <c r="D615" s="137">
        <f>'[1]W-1'!D49</f>
        <v>635.01</v>
      </c>
      <c r="E615" s="137">
        <f>'[1]W-1'!E49</f>
        <v>14.717332883763333</v>
      </c>
      <c r="I615" s="12"/>
    </row>
    <row r="616" spans="1:9" x14ac:dyDescent="0.25">
      <c r="A616" s="10"/>
      <c r="C616" s="136">
        <v>5</v>
      </c>
      <c r="D616" s="137">
        <f>'[1]W-1'!D50</f>
        <v>634.83000000000004</v>
      </c>
      <c r="E616" s="137">
        <f>'[1]W-1'!E50</f>
        <v>14.805800163763479</v>
      </c>
      <c r="I616" s="12"/>
    </row>
    <row r="617" spans="1:9" x14ac:dyDescent="0.25">
      <c r="A617" s="10"/>
      <c r="C617" s="136">
        <v>6</v>
      </c>
      <c r="D617" s="137">
        <f>'[1]W-1'!D51</f>
        <v>661.35</v>
      </c>
      <c r="E617" s="137">
        <f>'[1]W-1'!E51</f>
        <v>14.648815273763262</v>
      </c>
      <c r="I617" s="12"/>
    </row>
    <row r="618" spans="1:9" x14ac:dyDescent="0.25">
      <c r="A618" s="10"/>
      <c r="C618" s="136">
        <v>7</v>
      </c>
      <c r="D618" s="137">
        <f>'[1]W-1'!D52</f>
        <v>742.65</v>
      </c>
      <c r="E618" s="137">
        <f>'[1]W-1'!E52</f>
        <v>16.928365733763599</v>
      </c>
      <c r="I618" s="12"/>
    </row>
    <row r="619" spans="1:9" x14ac:dyDescent="0.25">
      <c r="A619" s="10"/>
      <c r="C619" s="136">
        <v>8</v>
      </c>
      <c r="D619" s="137">
        <f>'[1]W-1'!D53</f>
        <v>843.07</v>
      </c>
      <c r="E619" s="137">
        <f>'[1]W-1'!E53</f>
        <v>19.933714293763842</v>
      </c>
      <c r="I619" s="12"/>
    </row>
    <row r="620" spans="1:9" x14ac:dyDescent="0.25">
      <c r="A620" s="10"/>
      <c r="C620" s="136">
        <v>9</v>
      </c>
      <c r="D620" s="137">
        <f>'[1]W-1'!D54</f>
        <v>934.41</v>
      </c>
      <c r="E620" s="137">
        <f>'[1]W-1'!E54</f>
        <v>26.198115173763881</v>
      </c>
      <c r="I620" s="12"/>
    </row>
    <row r="621" spans="1:9" x14ac:dyDescent="0.25">
      <c r="A621" s="10"/>
      <c r="C621" s="136">
        <v>10</v>
      </c>
      <c r="D621" s="137">
        <f>'[1]W-1'!D55</f>
        <v>955.23</v>
      </c>
      <c r="E621" s="137">
        <f>'[1]W-1'!E55</f>
        <v>28.675569523763215</v>
      </c>
      <c r="I621" s="12"/>
    </row>
    <row r="622" spans="1:9" x14ac:dyDescent="0.25">
      <c r="A622" s="10"/>
      <c r="C622" s="136">
        <v>11</v>
      </c>
      <c r="D622" s="137">
        <f>'[1]W-1'!D56</f>
        <v>967.87</v>
      </c>
      <c r="E622" s="137">
        <f>'[1]W-1'!E56</f>
        <v>25.391035613764188</v>
      </c>
      <c r="I622" s="12"/>
    </row>
    <row r="623" spans="1:9" x14ac:dyDescent="0.25">
      <c r="A623" s="10"/>
      <c r="C623" s="136">
        <v>12</v>
      </c>
      <c r="D623" s="137">
        <f>'[1]W-1'!D57</f>
        <v>985.56</v>
      </c>
      <c r="E623" s="137">
        <f>'[1]W-1'!E57</f>
        <v>17.163635353763766</v>
      </c>
      <c r="I623" s="12"/>
    </row>
    <row r="624" spans="1:9" x14ac:dyDescent="0.25">
      <c r="A624" s="10"/>
      <c r="C624" s="136">
        <v>13</v>
      </c>
      <c r="D624" s="137">
        <f>'[1]W-1'!D58</f>
        <v>1006.79</v>
      </c>
      <c r="E624" s="137">
        <f>'[1]W-1'!E58</f>
        <v>18.573828863762628</v>
      </c>
      <c r="I624" s="12"/>
    </row>
    <row r="625" spans="1:9" x14ac:dyDescent="0.25">
      <c r="A625" s="10"/>
      <c r="C625" s="136">
        <v>14</v>
      </c>
      <c r="D625" s="137">
        <f>'[1]W-1'!D59</f>
        <v>1029.56</v>
      </c>
      <c r="E625" s="137">
        <f>'[1]W-1'!E59</f>
        <v>18.374013883763382</v>
      </c>
      <c r="I625" s="12"/>
    </row>
    <row r="626" spans="1:9" x14ac:dyDescent="0.25">
      <c r="A626" s="10"/>
      <c r="C626" s="136">
        <v>15</v>
      </c>
      <c r="D626" s="137">
        <f>'[1]W-1'!D60</f>
        <v>1018.97</v>
      </c>
      <c r="E626" s="137">
        <f>'[1]W-1'!E60</f>
        <v>15.737678153763909</v>
      </c>
      <c r="I626" s="12"/>
    </row>
    <row r="627" spans="1:9" x14ac:dyDescent="0.25">
      <c r="A627" s="10"/>
      <c r="C627" s="136">
        <v>16</v>
      </c>
      <c r="D627" s="137">
        <f>'[1]W-1'!D61</f>
        <v>990.31</v>
      </c>
      <c r="E627" s="137">
        <f>'[1]W-1'!E61</f>
        <v>17.115199683762739</v>
      </c>
      <c r="I627" s="12"/>
    </row>
    <row r="628" spans="1:9" x14ac:dyDescent="0.25">
      <c r="A628" s="10"/>
      <c r="C628" s="136">
        <v>17</v>
      </c>
      <c r="D628" s="137">
        <f>'[1]W-1'!D62</f>
        <v>978.89</v>
      </c>
      <c r="E628" s="137">
        <f>'[1]W-1'!E62</f>
        <v>15.945235763764003</v>
      </c>
      <c r="I628" s="12"/>
    </row>
    <row r="629" spans="1:9" x14ac:dyDescent="0.25">
      <c r="A629" s="10"/>
      <c r="C629" s="136">
        <v>18</v>
      </c>
      <c r="D629" s="137">
        <f>'[1]W-1'!D63</f>
        <v>1051.29</v>
      </c>
      <c r="E629" s="137">
        <f>'[1]W-1'!E63</f>
        <v>20.903507063763755</v>
      </c>
      <c r="I629" s="12"/>
    </row>
    <row r="630" spans="1:9" x14ac:dyDescent="0.25">
      <c r="A630" s="10"/>
      <c r="C630" s="136">
        <v>19</v>
      </c>
      <c r="D630" s="137">
        <f>'[1]W-1'!D64</f>
        <v>1039.3699999999999</v>
      </c>
      <c r="E630" s="137">
        <f>'[1]W-1'!E64</f>
        <v>24.088685823763171</v>
      </c>
      <c r="I630" s="12"/>
    </row>
    <row r="631" spans="1:9" x14ac:dyDescent="0.25">
      <c r="A631" s="10"/>
      <c r="C631" s="136">
        <v>20</v>
      </c>
      <c r="D631" s="137">
        <f>'[1]W-1'!D65</f>
        <v>1063.01</v>
      </c>
      <c r="E631" s="137">
        <f>'[1]W-1'!E65</f>
        <v>29.118846203762814</v>
      </c>
      <c r="I631" s="12"/>
    </row>
    <row r="632" spans="1:9" x14ac:dyDescent="0.25">
      <c r="A632" s="10"/>
      <c r="C632" s="136">
        <v>21</v>
      </c>
      <c r="D632" s="137">
        <f>'[1]W-1'!D66</f>
        <v>1087.7</v>
      </c>
      <c r="E632" s="137">
        <f>'[1]W-1'!E66</f>
        <v>29.788680083762983</v>
      </c>
      <c r="I632" s="12"/>
    </row>
    <row r="633" spans="1:9" x14ac:dyDescent="0.25">
      <c r="A633" s="10"/>
      <c r="C633" s="136">
        <v>22</v>
      </c>
      <c r="D633" s="137">
        <f>'[1]W-1'!D67</f>
        <v>1086.26</v>
      </c>
      <c r="E633" s="137">
        <f>'[1]W-1'!E67</f>
        <v>27.98885105376371</v>
      </c>
      <c r="I633" s="12"/>
    </row>
    <row r="634" spans="1:9" x14ac:dyDescent="0.25">
      <c r="A634" s="10"/>
      <c r="C634" s="136">
        <v>23</v>
      </c>
      <c r="D634" s="137">
        <f>'[1]W-1'!D68</f>
        <v>978</v>
      </c>
      <c r="E634" s="137">
        <f>'[1]W-1'!E68</f>
        <v>24.028028483763364</v>
      </c>
      <c r="I634" s="12"/>
    </row>
    <row r="635" spans="1:9" x14ac:dyDescent="0.25">
      <c r="A635" s="10"/>
      <c r="C635" s="136">
        <v>24</v>
      </c>
      <c r="D635" s="137">
        <f>'[1]W-1'!D69</f>
        <v>834.95</v>
      </c>
      <c r="E635" s="137">
        <f>'[1]W-1'!E69</f>
        <v>20.052933483763582</v>
      </c>
      <c r="I635" s="12"/>
    </row>
    <row r="636" spans="1:9" x14ac:dyDescent="0.25">
      <c r="A636" s="10"/>
      <c r="C636" s="136">
        <v>25</v>
      </c>
      <c r="D636" s="137">
        <f>'[1]W-1'!D70</f>
        <v>754.99</v>
      </c>
      <c r="E636" s="137">
        <f>'[1]W-1'!E70</f>
        <v>15.95406775376307</v>
      </c>
      <c r="I636" s="12"/>
    </row>
    <row r="637" spans="1:9" x14ac:dyDescent="0.25">
      <c r="A637" s="10"/>
      <c r="C637" s="136">
        <v>26</v>
      </c>
      <c r="D637" s="137">
        <f>'[1]W-1'!D71</f>
        <v>702.65</v>
      </c>
      <c r="E637" s="137">
        <f>'[1]W-1'!E71</f>
        <v>17.092408343763395</v>
      </c>
      <c r="I637" s="12"/>
    </row>
    <row r="638" spans="1:9" x14ac:dyDescent="0.25">
      <c r="A638" s="10"/>
      <c r="C638" s="136">
        <v>27</v>
      </c>
      <c r="D638" s="137">
        <f>'[1]W-1'!D72</f>
        <v>651.38</v>
      </c>
      <c r="E638" s="137">
        <f>'[1]W-1'!E72</f>
        <v>14.99219736376358</v>
      </c>
      <c r="I638" s="12"/>
    </row>
    <row r="639" spans="1:9" x14ac:dyDescent="0.25">
      <c r="A639" s="10"/>
      <c r="C639" s="136">
        <v>28</v>
      </c>
      <c r="D639" s="137">
        <f>'[1]W-1'!D73</f>
        <v>631.05999999999995</v>
      </c>
      <c r="E639" s="137">
        <f>'[1]W-1'!E73</f>
        <v>13.846076373763481</v>
      </c>
      <c r="I639" s="12"/>
    </row>
    <row r="640" spans="1:9" x14ac:dyDescent="0.25">
      <c r="A640" s="10"/>
      <c r="C640" s="136">
        <v>29</v>
      </c>
      <c r="D640" s="137">
        <f>'[1]W-1'!D74</f>
        <v>631.09</v>
      </c>
      <c r="E640" s="137">
        <f>'[1]W-1'!E74</f>
        <v>14.170722123763426</v>
      </c>
      <c r="I640" s="12"/>
    </row>
    <row r="641" spans="1:9" x14ac:dyDescent="0.25">
      <c r="A641" s="10"/>
      <c r="C641" s="136">
        <v>30</v>
      </c>
      <c r="D641" s="137">
        <f>'[1]W-1'!D75</f>
        <v>661.61</v>
      </c>
      <c r="E641" s="137">
        <f>'[1]W-1'!E75</f>
        <v>13.327729303763135</v>
      </c>
      <c r="I641" s="12"/>
    </row>
    <row r="642" spans="1:9" x14ac:dyDescent="0.25">
      <c r="A642" s="10"/>
      <c r="C642" s="136">
        <v>31</v>
      </c>
      <c r="D642" s="137">
        <f>'[1]W-1'!D76</f>
        <v>737.54</v>
      </c>
      <c r="E642" s="137">
        <f>'[1]W-1'!E76</f>
        <v>11.334927883763612</v>
      </c>
      <c r="I642" s="12"/>
    </row>
    <row r="643" spans="1:9" x14ac:dyDescent="0.25">
      <c r="A643" s="10"/>
      <c r="C643" s="136">
        <v>32</v>
      </c>
      <c r="D643" s="137">
        <f>'[1]W-1'!D77</f>
        <v>842.16</v>
      </c>
      <c r="E643" s="137">
        <f>'[1]W-1'!E77</f>
        <v>11.750444593763177</v>
      </c>
      <c r="I643" s="12"/>
    </row>
    <row r="644" spans="1:9" x14ac:dyDescent="0.25">
      <c r="A644" s="10"/>
      <c r="C644" s="136">
        <v>33</v>
      </c>
      <c r="D644" s="137">
        <f>'[1]W-1'!D78</f>
        <v>927.89</v>
      </c>
      <c r="E644" s="137">
        <f>'[1]W-1'!E78</f>
        <v>12.984302203762809</v>
      </c>
      <c r="I644" s="12"/>
    </row>
    <row r="645" spans="1:9" x14ac:dyDescent="0.25">
      <c r="A645" s="10"/>
      <c r="C645" s="136">
        <v>34</v>
      </c>
      <c r="D645" s="137">
        <f>'[1]W-1'!D79</f>
        <v>956.37</v>
      </c>
      <c r="E645" s="137">
        <f>'[1]W-1'!E79</f>
        <v>14.931860303763756</v>
      </c>
      <c r="I645" s="12"/>
    </row>
    <row r="646" spans="1:9" x14ac:dyDescent="0.25">
      <c r="A646" s="10"/>
      <c r="C646" s="136">
        <v>35</v>
      </c>
      <c r="D646" s="137">
        <f>'[1]W-1'!D80</f>
        <v>944.79</v>
      </c>
      <c r="E646" s="137">
        <f>'[1]W-1'!E80</f>
        <v>17.585136633763568</v>
      </c>
      <c r="I646" s="12"/>
    </row>
    <row r="647" spans="1:9" x14ac:dyDescent="0.25">
      <c r="A647" s="10"/>
      <c r="C647" s="136">
        <v>36</v>
      </c>
      <c r="D647" s="137">
        <f>'[1]W-1'!D81</f>
        <v>960.23</v>
      </c>
      <c r="E647" s="137">
        <f>'[1]W-1'!E81</f>
        <v>16.1905988837633</v>
      </c>
      <c r="I647" s="12"/>
    </row>
    <row r="648" spans="1:9" x14ac:dyDescent="0.25">
      <c r="A648" s="10"/>
      <c r="C648" s="136">
        <v>37</v>
      </c>
      <c r="D648" s="137">
        <f>'[1]W-1'!D82</f>
        <v>947.94</v>
      </c>
      <c r="E648" s="137">
        <f>'[1]W-1'!E82</f>
        <v>15.02321602376378</v>
      </c>
      <c r="I648" s="12"/>
    </row>
    <row r="649" spans="1:9" x14ac:dyDescent="0.25">
      <c r="A649" s="10"/>
      <c r="C649" s="136">
        <v>38</v>
      </c>
      <c r="D649" s="137">
        <f>'[1]W-1'!D83</f>
        <v>968.05</v>
      </c>
      <c r="E649" s="137">
        <f>'[1]W-1'!E83</f>
        <v>15.492199423763054</v>
      </c>
      <c r="I649" s="12"/>
    </row>
    <row r="650" spans="1:9" x14ac:dyDescent="0.25">
      <c r="A650" s="10"/>
      <c r="C650" s="136">
        <v>39</v>
      </c>
      <c r="D650" s="137">
        <f>'[1]W-1'!D84</f>
        <v>934.09</v>
      </c>
      <c r="E650" s="137">
        <f>'[1]W-1'!E84</f>
        <v>15.79189844376333</v>
      </c>
      <c r="I650" s="12"/>
    </row>
    <row r="651" spans="1:9" x14ac:dyDescent="0.25">
      <c r="A651" s="10"/>
      <c r="C651" s="136">
        <v>40</v>
      </c>
      <c r="D651" s="137">
        <f>'[1]W-1'!D85</f>
        <v>986.21</v>
      </c>
      <c r="E651" s="137">
        <f>'[1]W-1'!E85</f>
        <v>15.022042403763407</v>
      </c>
      <c r="I651" s="12"/>
    </row>
    <row r="652" spans="1:9" x14ac:dyDescent="0.25">
      <c r="A652" s="10"/>
      <c r="C652" s="136">
        <v>41</v>
      </c>
      <c r="D652" s="137">
        <f>'[1]W-1'!D86</f>
        <v>984.62</v>
      </c>
      <c r="E652" s="137">
        <f>'[1]W-1'!E86</f>
        <v>17.659529313763187</v>
      </c>
      <c r="I652" s="12"/>
    </row>
    <row r="653" spans="1:9" x14ac:dyDescent="0.25">
      <c r="A653" s="10"/>
      <c r="C653" s="136">
        <v>42</v>
      </c>
      <c r="D653" s="137">
        <f>'[1]W-1'!D87</f>
        <v>1042.78</v>
      </c>
      <c r="E653" s="137">
        <f>'[1]W-1'!E87</f>
        <v>21.32656552376352</v>
      </c>
      <c r="I653" s="12"/>
    </row>
    <row r="654" spans="1:9" x14ac:dyDescent="0.25">
      <c r="A654" s="10"/>
      <c r="C654" s="136">
        <v>43</v>
      </c>
      <c r="D654" s="137">
        <f>'[1]W-1'!D88</f>
        <v>1099.08</v>
      </c>
      <c r="E654" s="137">
        <f>'[1]W-1'!E88</f>
        <v>23.625560633763598</v>
      </c>
      <c r="I654" s="12"/>
    </row>
    <row r="655" spans="1:9" x14ac:dyDescent="0.25">
      <c r="A655" s="10"/>
      <c r="C655" s="136">
        <v>44</v>
      </c>
      <c r="D655" s="137">
        <f>'[1]W-1'!D89</f>
        <v>1118.79</v>
      </c>
      <c r="E655" s="137">
        <f>'[1]W-1'!E89</f>
        <v>26.933265453763624</v>
      </c>
      <c r="I655" s="12"/>
    </row>
    <row r="656" spans="1:9" x14ac:dyDescent="0.25">
      <c r="A656" s="10"/>
      <c r="C656" s="136">
        <v>45</v>
      </c>
      <c r="D656" s="137">
        <f>'[1]W-1'!D90</f>
        <v>1126.8</v>
      </c>
      <c r="E656" s="137">
        <f>'[1]W-1'!E90</f>
        <v>26.717438023763862</v>
      </c>
      <c r="I656" s="12"/>
    </row>
    <row r="657" spans="1:9" x14ac:dyDescent="0.25">
      <c r="A657" s="10"/>
      <c r="C657" s="136">
        <v>46</v>
      </c>
      <c r="D657" s="137">
        <f>'[1]W-1'!D91</f>
        <v>1067.58</v>
      </c>
      <c r="E657" s="137">
        <f>'[1]W-1'!E91</f>
        <v>23.076113023763128</v>
      </c>
      <c r="I657" s="12"/>
    </row>
    <row r="658" spans="1:9" x14ac:dyDescent="0.25">
      <c r="A658" s="10"/>
      <c r="C658" s="136">
        <v>47</v>
      </c>
      <c r="D658" s="137">
        <f>'[1]W-1'!D92</f>
        <v>951.34</v>
      </c>
      <c r="E658" s="137">
        <f>'[1]W-1'!E92</f>
        <v>21.175974363763999</v>
      </c>
      <c r="I658" s="12"/>
    </row>
    <row r="659" spans="1:9" x14ac:dyDescent="0.25">
      <c r="A659" s="10"/>
      <c r="C659" s="136">
        <v>48</v>
      </c>
      <c r="D659" s="137">
        <f>'[1]W-1'!D93</f>
        <v>836.66</v>
      </c>
      <c r="E659" s="137">
        <f>'[1]W-1'!E93</f>
        <v>18.892951783763692</v>
      </c>
      <c r="I659" s="12"/>
    </row>
    <row r="660" spans="1:9" x14ac:dyDescent="0.25">
      <c r="A660" s="10"/>
      <c r="C660" s="136">
        <v>49</v>
      </c>
      <c r="D660" s="137">
        <f>'[1]W-1'!D94</f>
        <v>731.34</v>
      </c>
      <c r="E660" s="137">
        <f>'[1]W-1'!E94</f>
        <v>18.767180243763278</v>
      </c>
      <c r="I660" s="12"/>
    </row>
    <row r="661" spans="1:9" x14ac:dyDescent="0.25">
      <c r="A661" s="10"/>
      <c r="C661" s="136">
        <v>50</v>
      </c>
      <c r="D661" s="137">
        <f>'[1]W-1'!D95</f>
        <v>666.15</v>
      </c>
      <c r="E661" s="137">
        <f>'[1]W-1'!E95</f>
        <v>23.076758623763453</v>
      </c>
      <c r="I661" s="12"/>
    </row>
    <row r="662" spans="1:9" x14ac:dyDescent="0.25">
      <c r="A662" s="10"/>
      <c r="C662" s="136">
        <v>51</v>
      </c>
      <c r="D662" s="137">
        <f>'[1]W-1'!D96</f>
        <v>628.61</v>
      </c>
      <c r="E662" s="137">
        <f>'[1]W-1'!E96</f>
        <v>21.837244733763328</v>
      </c>
      <c r="I662" s="12"/>
    </row>
    <row r="663" spans="1:9" x14ac:dyDescent="0.25">
      <c r="A663" s="10"/>
      <c r="C663" s="136">
        <v>52</v>
      </c>
      <c r="D663" s="137">
        <f>'[1]W-1'!D97</f>
        <v>617.41</v>
      </c>
      <c r="E663" s="137">
        <f>'[1]W-1'!E97</f>
        <v>20.481868043763825</v>
      </c>
      <c r="I663" s="12"/>
    </row>
    <row r="664" spans="1:9" x14ac:dyDescent="0.25">
      <c r="A664" s="10"/>
      <c r="C664" s="136">
        <v>53</v>
      </c>
      <c r="D664" s="137">
        <f>'[1]W-1'!D98</f>
        <v>617.39</v>
      </c>
      <c r="E664" s="137">
        <f>'[1]W-1'!E98</f>
        <v>21.584310833763425</v>
      </c>
      <c r="I664" s="12"/>
    </row>
    <row r="665" spans="1:9" x14ac:dyDescent="0.25">
      <c r="A665" s="10"/>
      <c r="C665" s="136">
        <v>54</v>
      </c>
      <c r="D665" s="137">
        <f>'[1]W-1'!D99</f>
        <v>643.83000000000004</v>
      </c>
      <c r="E665" s="137">
        <f>'[1]W-1'!E99</f>
        <v>19.647863423763397</v>
      </c>
      <c r="I665" s="12"/>
    </row>
    <row r="666" spans="1:9" x14ac:dyDescent="0.25">
      <c r="A666" s="10"/>
      <c r="C666" s="136">
        <v>55</v>
      </c>
      <c r="D666" s="137">
        <f>'[1]W-1'!D100</f>
        <v>737.54</v>
      </c>
      <c r="E666" s="137">
        <f>'[1]W-1'!E100</f>
        <v>18.341051213763535</v>
      </c>
      <c r="I666" s="12"/>
    </row>
    <row r="667" spans="1:9" x14ac:dyDescent="0.25">
      <c r="A667" s="10"/>
      <c r="C667" s="136">
        <v>56</v>
      </c>
      <c r="D667" s="137">
        <f>'[1]W-1'!D101</f>
        <v>831.13</v>
      </c>
      <c r="E667" s="137">
        <f>'[1]W-1'!E101</f>
        <v>14.21976980376337</v>
      </c>
      <c r="I667" s="12"/>
    </row>
    <row r="668" spans="1:9" x14ac:dyDescent="0.25">
      <c r="A668" s="10"/>
      <c r="C668" s="136">
        <v>57</v>
      </c>
      <c r="D668" s="137">
        <f>'[1]W-1'!D102</f>
        <v>907.15</v>
      </c>
      <c r="E668" s="137">
        <f>'[1]W-1'!E102</f>
        <v>14.362141243762835</v>
      </c>
      <c r="I668" s="12"/>
    </row>
    <row r="669" spans="1:9" x14ac:dyDescent="0.25">
      <c r="A669" s="10"/>
      <c r="C669" s="136">
        <v>58</v>
      </c>
      <c r="D669" s="137">
        <f>'[1]W-1'!D103</f>
        <v>907.87</v>
      </c>
      <c r="E669" s="137">
        <f>'[1]W-1'!E103</f>
        <v>14.878103803764134</v>
      </c>
      <c r="I669" s="12"/>
    </row>
    <row r="670" spans="1:9" x14ac:dyDescent="0.25">
      <c r="A670" s="10"/>
      <c r="C670" s="136">
        <v>59</v>
      </c>
      <c r="D670" s="137">
        <f>'[1]W-1'!D104</f>
        <v>938.34</v>
      </c>
      <c r="E670" s="137">
        <f>'[1]W-1'!E104</f>
        <v>13.906301073763188</v>
      </c>
      <c r="I670" s="12"/>
    </row>
    <row r="671" spans="1:9" x14ac:dyDescent="0.25">
      <c r="A671" s="10"/>
      <c r="C671" s="136">
        <v>60</v>
      </c>
      <c r="D671" s="137">
        <f>'[1]W-1'!D105</f>
        <v>951.26</v>
      </c>
      <c r="E671" s="137">
        <f>'[1]W-1'!E105</f>
        <v>16.190019053763422</v>
      </c>
      <c r="I671" s="12"/>
    </row>
    <row r="672" spans="1:9" x14ac:dyDescent="0.25">
      <c r="A672" s="10"/>
      <c r="C672" s="136">
        <v>61</v>
      </c>
      <c r="D672" s="137">
        <f>'[1]W-1'!D106</f>
        <v>955.57</v>
      </c>
      <c r="E672" s="137">
        <f>'[1]W-1'!E106</f>
        <v>16.533497203762977</v>
      </c>
      <c r="I672" s="12"/>
    </row>
    <row r="673" spans="1:9" x14ac:dyDescent="0.25">
      <c r="A673" s="10"/>
      <c r="C673" s="136">
        <v>62</v>
      </c>
      <c r="D673" s="137">
        <f>'[1]W-1'!D107</f>
        <v>968.11</v>
      </c>
      <c r="E673" s="137">
        <f>'[1]W-1'!E107</f>
        <v>16.245842003763187</v>
      </c>
      <c r="I673" s="12"/>
    </row>
    <row r="674" spans="1:9" x14ac:dyDescent="0.25">
      <c r="A674" s="10"/>
      <c r="C674" s="136">
        <v>63</v>
      </c>
      <c r="D674" s="137">
        <f>'[1]W-1'!D108</f>
        <v>964.29</v>
      </c>
      <c r="E674" s="137">
        <f>'[1]W-1'!E108</f>
        <v>17.230722363763448</v>
      </c>
      <c r="I674" s="12"/>
    </row>
    <row r="675" spans="1:9" x14ac:dyDescent="0.25">
      <c r="A675" s="10"/>
      <c r="C675" s="136">
        <v>64</v>
      </c>
      <c r="D675" s="137">
        <f>'[1]W-1'!D109</f>
        <v>970.76</v>
      </c>
      <c r="E675" s="137">
        <f>'[1]W-1'!E109</f>
        <v>19.595478563763663</v>
      </c>
      <c r="I675" s="12"/>
    </row>
    <row r="676" spans="1:9" x14ac:dyDescent="0.25">
      <c r="A676" s="10"/>
      <c r="C676" s="136">
        <v>65</v>
      </c>
      <c r="D676" s="137">
        <f>'[1]W-1'!D110</f>
        <v>990.95</v>
      </c>
      <c r="E676" s="137">
        <f>'[1]W-1'!E110</f>
        <v>22.008501903762408</v>
      </c>
      <c r="I676" s="12"/>
    </row>
    <row r="677" spans="1:9" x14ac:dyDescent="0.25">
      <c r="A677" s="10"/>
      <c r="C677" s="136">
        <v>66</v>
      </c>
      <c r="D677" s="137">
        <f>'[1]W-1'!D111</f>
        <v>1048.75</v>
      </c>
      <c r="E677" s="137">
        <f>'[1]W-1'!E111</f>
        <v>22.615280173763949</v>
      </c>
      <c r="I677" s="12"/>
    </row>
    <row r="678" spans="1:9" x14ac:dyDescent="0.25">
      <c r="A678" s="10"/>
      <c r="C678" s="136">
        <v>67</v>
      </c>
      <c r="D678" s="137">
        <f>'[1]W-1'!D112</f>
        <v>1096.28</v>
      </c>
      <c r="E678" s="137">
        <f>'[1]W-1'!E112</f>
        <v>20.593926313763632</v>
      </c>
      <c r="I678" s="12"/>
    </row>
    <row r="679" spans="1:9" x14ac:dyDescent="0.25">
      <c r="A679" s="10"/>
      <c r="C679" s="136">
        <v>68</v>
      </c>
      <c r="D679" s="137">
        <f>'[1]W-1'!D113</f>
        <v>1122.67</v>
      </c>
      <c r="E679" s="137">
        <f>'[1]W-1'!E113</f>
        <v>23.638889593763679</v>
      </c>
      <c r="I679" s="12"/>
    </row>
    <row r="680" spans="1:9" x14ac:dyDescent="0.25">
      <c r="A680" s="10"/>
      <c r="C680" s="136">
        <v>69</v>
      </c>
      <c r="D680" s="137">
        <f>'[1]W-1'!D114</f>
        <v>1209.57</v>
      </c>
      <c r="E680" s="137">
        <f>'[1]W-1'!E114</f>
        <v>25.325574933762937</v>
      </c>
      <c r="I680" s="12"/>
    </row>
    <row r="681" spans="1:9" x14ac:dyDescent="0.25">
      <c r="A681" s="10"/>
      <c r="C681" s="136">
        <v>70</v>
      </c>
      <c r="D681" s="137">
        <f>'[1]W-1'!D115</f>
        <v>1162.1400000000001</v>
      </c>
      <c r="E681" s="137">
        <f>'[1]W-1'!E115</f>
        <v>22.893275743763525</v>
      </c>
      <c r="I681" s="12"/>
    </row>
    <row r="682" spans="1:9" x14ac:dyDescent="0.25">
      <c r="A682" s="10"/>
      <c r="C682" s="136">
        <v>71</v>
      </c>
      <c r="D682" s="137">
        <f>'[1]W-1'!D116</f>
        <v>1021.42</v>
      </c>
      <c r="E682" s="137">
        <f>'[1]W-1'!E116</f>
        <v>19.363294633763189</v>
      </c>
      <c r="I682" s="12"/>
    </row>
    <row r="683" spans="1:9" x14ac:dyDescent="0.25">
      <c r="A683" s="10"/>
      <c r="C683" s="136">
        <v>72</v>
      </c>
      <c r="D683" s="137">
        <f>'[1]W-1'!D117</f>
        <v>902.89</v>
      </c>
      <c r="E683" s="137">
        <f>'[1]W-1'!E117</f>
        <v>16.607753793763209</v>
      </c>
      <c r="I683" s="12"/>
    </row>
    <row r="684" spans="1:9" x14ac:dyDescent="0.25">
      <c r="A684" s="10"/>
      <c r="C684" s="136">
        <v>73</v>
      </c>
      <c r="D684" s="137">
        <f>'[1]W-1'!D118</f>
        <v>757.95</v>
      </c>
      <c r="E684" s="137">
        <f>'[1]W-1'!E118</f>
        <v>24.386729483763361</v>
      </c>
      <c r="I684" s="12"/>
    </row>
    <row r="685" spans="1:9" x14ac:dyDescent="0.25">
      <c r="A685" s="10"/>
      <c r="C685" s="136">
        <v>74</v>
      </c>
      <c r="D685" s="137">
        <f>'[1]W-1'!D119</f>
        <v>691.69</v>
      </c>
      <c r="E685" s="137">
        <f>'[1]W-1'!E119</f>
        <v>20.871880213763234</v>
      </c>
      <c r="I685" s="12"/>
    </row>
    <row r="686" spans="1:9" x14ac:dyDescent="0.25">
      <c r="A686" s="10"/>
      <c r="C686" s="136">
        <v>75</v>
      </c>
      <c r="D686" s="137">
        <f>'[1]W-1'!D120</f>
        <v>656.05</v>
      </c>
      <c r="E686" s="137">
        <f>'[1]W-1'!E120</f>
        <v>22.17421439376335</v>
      </c>
      <c r="I686" s="12"/>
    </row>
    <row r="687" spans="1:9" ht="17.25" customHeight="1" x14ac:dyDescent="0.25">
      <c r="A687" s="10"/>
      <c r="C687" s="136">
        <v>76</v>
      </c>
      <c r="D687" s="137">
        <f>'[1]W-1'!D121</f>
        <v>648.04999999999995</v>
      </c>
      <c r="E687" s="137">
        <f>'[1]W-1'!E121</f>
        <v>21.651970473763299</v>
      </c>
      <c r="I687" s="12"/>
    </row>
    <row r="688" spans="1:9" ht="16.5" customHeight="1" x14ac:dyDescent="0.25">
      <c r="A688" s="10"/>
      <c r="C688" s="136">
        <v>77</v>
      </c>
      <c r="D688" s="137">
        <f>'[1]W-1'!D122</f>
        <v>629.07000000000005</v>
      </c>
      <c r="E688" s="137">
        <f>'[1]W-1'!E122</f>
        <v>22.691289353763523</v>
      </c>
      <c r="I688" s="12"/>
    </row>
    <row r="689" spans="1:9" x14ac:dyDescent="0.25">
      <c r="A689" s="10"/>
      <c r="C689" s="136">
        <v>78</v>
      </c>
      <c r="D689" s="137">
        <f>'[1]W-1'!D123</f>
        <v>648.20000000000005</v>
      </c>
      <c r="E689" s="137">
        <f>'[1]W-1'!E123</f>
        <v>17.315778823763253</v>
      </c>
      <c r="I689" s="12"/>
    </row>
    <row r="690" spans="1:9" x14ac:dyDescent="0.25">
      <c r="A690" s="10"/>
      <c r="C690" s="136">
        <v>79</v>
      </c>
      <c r="D690" s="137">
        <f>'[1]W-1'!D124</f>
        <v>741.01</v>
      </c>
      <c r="E690" s="137">
        <f>'[1]W-1'!E124</f>
        <v>15.515823363763502</v>
      </c>
      <c r="I690" s="12"/>
    </row>
    <row r="691" spans="1:9" x14ac:dyDescent="0.25">
      <c r="A691" s="10"/>
      <c r="C691" s="136">
        <v>80</v>
      </c>
      <c r="D691" s="137">
        <f>'[1]W-1'!D125</f>
        <v>848.12</v>
      </c>
      <c r="E691" s="137">
        <f>'[1]W-1'!E125</f>
        <v>13.39175738376332</v>
      </c>
      <c r="I691" s="12"/>
    </row>
    <row r="692" spans="1:9" x14ac:dyDescent="0.25">
      <c r="A692" s="10"/>
      <c r="C692" s="136">
        <v>81</v>
      </c>
      <c r="D692" s="137">
        <f>'[1]W-1'!D126</f>
        <v>935.54</v>
      </c>
      <c r="E692" s="137">
        <f>'[1]W-1'!E126</f>
        <v>15.983394863763237</v>
      </c>
      <c r="I692" s="12"/>
    </row>
    <row r="693" spans="1:9" x14ac:dyDescent="0.25">
      <c r="A693" s="10"/>
      <c r="C693" s="136">
        <v>82</v>
      </c>
      <c r="D693" s="137">
        <f>'[1]W-1'!D127</f>
        <v>953.61</v>
      </c>
      <c r="E693" s="137">
        <f>'[1]W-1'!E127</f>
        <v>15.383161683763205</v>
      </c>
      <c r="I693" s="12"/>
    </row>
    <row r="694" spans="1:9" x14ac:dyDescent="0.25">
      <c r="A694" s="10"/>
      <c r="C694" s="136">
        <v>83</v>
      </c>
      <c r="D694" s="137">
        <f>'[1]W-1'!D128</f>
        <v>978.67</v>
      </c>
      <c r="E694" s="137">
        <f>'[1]W-1'!E128</f>
        <v>16.416989033763571</v>
      </c>
      <c r="I694" s="12"/>
    </row>
    <row r="695" spans="1:9" x14ac:dyDescent="0.25">
      <c r="A695" s="10"/>
      <c r="C695" s="136">
        <v>84</v>
      </c>
      <c r="D695" s="137">
        <f>'[1]W-1'!D129</f>
        <v>1003.15</v>
      </c>
      <c r="E695" s="137">
        <f>'[1]W-1'!E129</f>
        <v>18.209832853763714</v>
      </c>
      <c r="I695" s="12"/>
    </row>
    <row r="696" spans="1:9" x14ac:dyDescent="0.25">
      <c r="A696" s="10"/>
      <c r="C696" s="136">
        <v>85</v>
      </c>
      <c r="D696" s="137">
        <f>'[1]W-1'!D130</f>
        <v>1031.82</v>
      </c>
      <c r="E696" s="137">
        <f>'[1]W-1'!E130</f>
        <v>16.752138103763173</v>
      </c>
      <c r="I696" s="12"/>
    </row>
    <row r="697" spans="1:9" x14ac:dyDescent="0.25">
      <c r="A697" s="10"/>
      <c r="C697" s="136">
        <v>86</v>
      </c>
      <c r="D697" s="137">
        <f>'[1]W-1'!D131</f>
        <v>1054.1199999999999</v>
      </c>
      <c r="E697" s="137">
        <f>'[1]W-1'!E131</f>
        <v>16.225987303763986</v>
      </c>
      <c r="I697" s="12"/>
    </row>
    <row r="698" spans="1:9" x14ac:dyDescent="0.25">
      <c r="A698" s="10"/>
      <c r="C698" s="136">
        <v>87</v>
      </c>
      <c r="D698" s="137">
        <f>'[1]W-1'!D132</f>
        <v>1051.75</v>
      </c>
      <c r="E698" s="137">
        <f>'[1]W-1'!E132</f>
        <v>17.052156723762891</v>
      </c>
      <c r="I698" s="12"/>
    </row>
    <row r="699" spans="1:9" x14ac:dyDescent="0.25">
      <c r="A699" s="10"/>
      <c r="C699" s="136">
        <v>88</v>
      </c>
      <c r="D699" s="137">
        <f>'[1]W-1'!D133</f>
        <v>1076.42</v>
      </c>
      <c r="E699" s="137">
        <f>'[1]W-1'!E133</f>
        <v>17.682838773763365</v>
      </c>
      <c r="I699" s="12"/>
    </row>
    <row r="700" spans="1:9" x14ac:dyDescent="0.25">
      <c r="A700" s="10"/>
      <c r="C700" s="136">
        <v>89</v>
      </c>
      <c r="D700" s="137">
        <f>'[1]W-1'!D134</f>
        <v>1064.8499999999999</v>
      </c>
      <c r="E700" s="137">
        <f>'[1]W-1'!E134</f>
        <v>18.209333603764208</v>
      </c>
      <c r="I700" s="12"/>
    </row>
    <row r="701" spans="1:9" x14ac:dyDescent="0.25">
      <c r="A701" s="10"/>
      <c r="C701" s="136">
        <v>90</v>
      </c>
      <c r="D701" s="137">
        <f>'[1]W-1'!D135</f>
        <v>1109.8800000000001</v>
      </c>
      <c r="E701" s="137">
        <f>'[1]W-1'!E135</f>
        <v>21.85580429376364</v>
      </c>
      <c r="I701" s="12"/>
    </row>
    <row r="702" spans="1:9" x14ac:dyDescent="0.25">
      <c r="A702" s="10"/>
      <c r="C702" s="136">
        <v>91</v>
      </c>
      <c r="D702" s="137">
        <f>'[1]W-1'!D136</f>
        <v>1155.6600000000001</v>
      </c>
      <c r="E702" s="137">
        <f>'[1]W-1'!E136</f>
        <v>21.307174123762934</v>
      </c>
      <c r="I702" s="12"/>
    </row>
    <row r="703" spans="1:9" x14ac:dyDescent="0.25">
      <c r="A703" s="10"/>
      <c r="C703" s="136">
        <v>92</v>
      </c>
      <c r="D703" s="137">
        <f>'[1]W-1'!D137</f>
        <v>1181.25</v>
      </c>
      <c r="E703" s="137">
        <f>'[1]W-1'!E137</f>
        <v>16.626789703763279</v>
      </c>
      <c r="I703" s="12"/>
    </row>
    <row r="704" spans="1:9" x14ac:dyDescent="0.25">
      <c r="A704" s="10"/>
      <c r="C704" s="136">
        <v>93</v>
      </c>
      <c r="D704" s="137">
        <f>'[1]W-1'!D138</f>
        <v>1229.1500000000001</v>
      </c>
      <c r="E704" s="137">
        <f>'[1]W-1'!E138</f>
        <v>18.185766713764679</v>
      </c>
      <c r="I704" s="12"/>
    </row>
    <row r="705" spans="1:9" x14ac:dyDescent="0.25">
      <c r="A705" s="10"/>
      <c r="C705" s="136">
        <v>94</v>
      </c>
      <c r="D705" s="137">
        <f>'[1]W-1'!D139</f>
        <v>1168.71</v>
      </c>
      <c r="E705" s="137">
        <f>'[1]W-1'!E139</f>
        <v>23.173077353764029</v>
      </c>
      <c r="I705" s="12"/>
    </row>
    <row r="706" spans="1:9" x14ac:dyDescent="0.25">
      <c r="A706" s="10"/>
      <c r="C706" s="136">
        <v>95</v>
      </c>
      <c r="D706" s="137">
        <f>'[1]W-1'!D140</f>
        <v>1042.55</v>
      </c>
      <c r="E706" s="137">
        <f>'[1]W-1'!E140</f>
        <v>23.466827823763879</v>
      </c>
      <c r="I706" s="12"/>
    </row>
    <row r="707" spans="1:9" x14ac:dyDescent="0.25">
      <c r="A707" s="10"/>
      <c r="C707" s="136">
        <v>96</v>
      </c>
      <c r="D707" s="137">
        <f>'[1]W-1'!D141</f>
        <v>907.75</v>
      </c>
      <c r="E707" s="137">
        <f>'[1]W-1'!E141</f>
        <v>25.975189783763426</v>
      </c>
      <c r="I707" s="12"/>
    </row>
    <row r="708" spans="1:9" x14ac:dyDescent="0.25">
      <c r="A708" s="10"/>
      <c r="C708" s="136">
        <v>97</v>
      </c>
      <c r="D708" s="137">
        <f>'[1]W-1'!D142</f>
        <v>788.99</v>
      </c>
      <c r="E708" s="137">
        <f>'[1]W-1'!E142</f>
        <v>15.465059363763316</v>
      </c>
      <c r="I708" s="12"/>
    </row>
    <row r="709" spans="1:9" x14ac:dyDescent="0.25">
      <c r="A709" s="10"/>
      <c r="C709" s="136">
        <v>98</v>
      </c>
      <c r="D709" s="137">
        <f>'[1]W-1'!D143</f>
        <v>710.41</v>
      </c>
      <c r="E709" s="137">
        <f>'[1]W-1'!E143</f>
        <v>21.977637013763683</v>
      </c>
      <c r="I709" s="12"/>
    </row>
    <row r="710" spans="1:9" x14ac:dyDescent="0.25">
      <c r="A710" s="10"/>
      <c r="C710" s="136">
        <v>99</v>
      </c>
      <c r="D710" s="137">
        <f>'[1]W-1'!D144</f>
        <v>671.89</v>
      </c>
      <c r="E710" s="137">
        <f>'[1]W-1'!E144</f>
        <v>18.305275843763297</v>
      </c>
      <c r="I710" s="12"/>
    </row>
    <row r="711" spans="1:9" x14ac:dyDescent="0.25">
      <c r="A711" s="10"/>
      <c r="C711" s="136">
        <v>100</v>
      </c>
      <c r="D711" s="137">
        <f>'[1]W-1'!D145</f>
        <v>651.37</v>
      </c>
      <c r="E711" s="137">
        <f>'[1]W-1'!E145</f>
        <v>17.058058443763571</v>
      </c>
      <c r="I711" s="12"/>
    </row>
    <row r="712" spans="1:9" x14ac:dyDescent="0.25">
      <c r="A712" s="10"/>
      <c r="C712" s="136">
        <v>101</v>
      </c>
      <c r="D712" s="137">
        <f>'[1]W-1'!D146</f>
        <v>647.14</v>
      </c>
      <c r="E712" s="137">
        <f>'[1]W-1'!E146</f>
        <v>15.982913233763156</v>
      </c>
      <c r="I712" s="12"/>
    </row>
    <row r="713" spans="1:9" x14ac:dyDescent="0.25">
      <c r="A713" s="10"/>
      <c r="C713" s="136">
        <v>102</v>
      </c>
      <c r="D713" s="137">
        <f>'[1]W-1'!D147</f>
        <v>678.88</v>
      </c>
      <c r="E713" s="137">
        <f>'[1]W-1'!E147</f>
        <v>15.217651833763284</v>
      </c>
      <c r="I713" s="12"/>
    </row>
    <row r="714" spans="1:9" x14ac:dyDescent="0.25">
      <c r="A714" s="10"/>
      <c r="C714" s="136">
        <v>103</v>
      </c>
      <c r="D714" s="137">
        <f>'[1]W-1'!D148</f>
        <v>768.63</v>
      </c>
      <c r="E714" s="137">
        <f>'[1]W-1'!E148</f>
        <v>13.99788265376344</v>
      </c>
      <c r="I714" s="12"/>
    </row>
    <row r="715" spans="1:9" x14ac:dyDescent="0.25">
      <c r="A715" s="10"/>
      <c r="C715" s="136">
        <v>104</v>
      </c>
      <c r="D715" s="137">
        <f>'[1]W-1'!D149</f>
        <v>871.79</v>
      </c>
      <c r="E715" s="137">
        <f>'[1]W-1'!E149</f>
        <v>11.926178663763721</v>
      </c>
      <c r="I715" s="12"/>
    </row>
    <row r="716" spans="1:9" x14ac:dyDescent="0.25">
      <c r="A716" s="10"/>
      <c r="C716" s="136">
        <v>105</v>
      </c>
      <c r="D716" s="137">
        <f>'[1]W-1'!D150</f>
        <v>956.18</v>
      </c>
      <c r="E716" s="137">
        <f>'[1]W-1'!E150</f>
        <v>13.095997313763405</v>
      </c>
      <c r="I716" s="12"/>
    </row>
    <row r="717" spans="1:9" x14ac:dyDescent="0.25">
      <c r="A717" s="10"/>
      <c r="C717" s="136">
        <v>106</v>
      </c>
      <c r="D717" s="137">
        <f>'[1]W-1'!D151</f>
        <v>985.99</v>
      </c>
      <c r="E717" s="137">
        <f>'[1]W-1'!E151</f>
        <v>15.712789273763292</v>
      </c>
      <c r="I717" s="12"/>
    </row>
    <row r="718" spans="1:9" x14ac:dyDescent="0.25">
      <c r="A718" s="10"/>
      <c r="C718" s="136">
        <v>107</v>
      </c>
      <c r="D718" s="137">
        <f>'[1]W-1'!D152</f>
        <v>989.56</v>
      </c>
      <c r="E718" s="137">
        <f>'[1]W-1'!E152</f>
        <v>16.026890953763541</v>
      </c>
      <c r="I718" s="12"/>
    </row>
    <row r="719" spans="1:9" x14ac:dyDescent="0.25">
      <c r="A719" s="10"/>
      <c r="C719" s="136">
        <v>108</v>
      </c>
      <c r="D719" s="137">
        <f>'[1]W-1'!D153</f>
        <v>1042.69</v>
      </c>
      <c r="E719" s="137">
        <f>'[1]W-1'!E153</f>
        <v>15.219320863763642</v>
      </c>
      <c r="I719" s="12"/>
    </row>
    <row r="720" spans="1:9" x14ac:dyDescent="0.25">
      <c r="A720" s="10"/>
      <c r="C720" s="136">
        <v>109</v>
      </c>
      <c r="D720" s="137">
        <f>'[1]W-1'!D154</f>
        <v>1063</v>
      </c>
      <c r="E720" s="137">
        <f>'[1]W-1'!E154</f>
        <v>15.782217533763855</v>
      </c>
      <c r="I720" s="12"/>
    </row>
    <row r="721" spans="1:9" x14ac:dyDescent="0.25">
      <c r="A721" s="10"/>
      <c r="C721" s="136">
        <v>110</v>
      </c>
      <c r="D721" s="137">
        <f>'[1]W-1'!D155</f>
        <v>1115.08</v>
      </c>
      <c r="E721" s="137">
        <f>'[1]W-1'!E155</f>
        <v>14.15926488376374</v>
      </c>
      <c r="I721" s="12"/>
    </row>
    <row r="722" spans="1:9" x14ac:dyDescent="0.25">
      <c r="A722" s="10"/>
      <c r="C722" s="136">
        <v>111</v>
      </c>
      <c r="D722" s="137">
        <f>'[1]W-1'!D156</f>
        <v>1103.54</v>
      </c>
      <c r="E722" s="137">
        <f>'[1]W-1'!E156</f>
        <v>13.866642853763665</v>
      </c>
      <c r="I722" s="12"/>
    </row>
    <row r="723" spans="1:9" x14ac:dyDescent="0.25">
      <c r="A723" s="10"/>
      <c r="C723" s="136">
        <v>112</v>
      </c>
      <c r="D723" s="137">
        <f>'[1]W-1'!D157</f>
        <v>1091.54</v>
      </c>
      <c r="E723" s="137">
        <f>'[1]W-1'!E157</f>
        <v>14.14061963376389</v>
      </c>
      <c r="I723" s="12"/>
    </row>
    <row r="724" spans="1:9" x14ac:dyDescent="0.25">
      <c r="A724" s="10"/>
      <c r="C724" s="136">
        <v>113</v>
      </c>
      <c r="D724" s="137">
        <f>'[1]W-1'!D158</f>
        <v>1097.3900000000001</v>
      </c>
      <c r="E724" s="137">
        <f>'[1]W-1'!E158</f>
        <v>17.301527543763427</v>
      </c>
      <c r="I724" s="12"/>
    </row>
    <row r="725" spans="1:9" x14ac:dyDescent="0.25">
      <c r="A725" s="10"/>
      <c r="C725" s="136">
        <v>114</v>
      </c>
      <c r="D725" s="137">
        <f>'[1]W-1'!D159</f>
        <v>1154.6199999999999</v>
      </c>
      <c r="E725" s="137">
        <f>'[1]W-1'!E159</f>
        <v>24.142171723763795</v>
      </c>
      <c r="I725" s="12"/>
    </row>
    <row r="726" spans="1:9" x14ac:dyDescent="0.25">
      <c r="A726" s="10"/>
      <c r="C726" s="136">
        <v>115</v>
      </c>
      <c r="D726" s="137">
        <f>'[1]W-1'!D160</f>
        <v>1211.3599999999999</v>
      </c>
      <c r="E726" s="137">
        <f>'[1]W-1'!E160</f>
        <v>22.616053493763729</v>
      </c>
      <c r="I726" s="12"/>
    </row>
    <row r="727" spans="1:9" x14ac:dyDescent="0.25">
      <c r="A727" s="10"/>
      <c r="C727" s="136">
        <v>116</v>
      </c>
      <c r="D727" s="137">
        <f>'[1]W-1'!D161</f>
        <v>1230.05</v>
      </c>
      <c r="E727" s="137">
        <f>'[1]W-1'!E161</f>
        <v>27.319690413763055</v>
      </c>
      <c r="I727" s="12"/>
    </row>
    <row r="728" spans="1:9" x14ac:dyDescent="0.25">
      <c r="A728" s="10"/>
      <c r="C728" s="136">
        <v>117</v>
      </c>
      <c r="D728" s="137">
        <f>'[1]W-1'!D162</f>
        <v>1287.94</v>
      </c>
      <c r="E728" s="137">
        <f>'[1]W-1'!E162</f>
        <v>30.232417843763642</v>
      </c>
      <c r="I728" s="12"/>
    </row>
    <row r="729" spans="1:9" x14ac:dyDescent="0.25">
      <c r="A729" s="10"/>
      <c r="C729" s="136">
        <v>118</v>
      </c>
      <c r="D729" s="137">
        <f>'[1]W-1'!D163</f>
        <v>1235.57</v>
      </c>
      <c r="E729" s="137">
        <f>'[1]W-1'!E163</f>
        <v>26.282780823763005</v>
      </c>
      <c r="I729" s="12"/>
    </row>
    <row r="730" spans="1:9" x14ac:dyDescent="0.25">
      <c r="A730" s="10"/>
      <c r="C730" s="136">
        <v>119</v>
      </c>
      <c r="D730" s="137">
        <f>'[1]W-1'!D164</f>
        <v>1091.95</v>
      </c>
      <c r="E730" s="137">
        <f>'[1]W-1'!E164</f>
        <v>23.303774743763938</v>
      </c>
      <c r="I730" s="12"/>
    </row>
    <row r="731" spans="1:9" x14ac:dyDescent="0.25">
      <c r="A731" s="10"/>
      <c r="C731" s="136">
        <v>120</v>
      </c>
      <c r="D731" s="137">
        <f>'[1]W-1'!D165</f>
        <v>962.48</v>
      </c>
      <c r="E731" s="137">
        <f>'[1]W-1'!E165</f>
        <v>25.177592553762906</v>
      </c>
      <c r="I731" s="12"/>
    </row>
    <row r="732" spans="1:9" x14ac:dyDescent="0.25">
      <c r="A732" s="10"/>
      <c r="C732" s="136">
        <v>121</v>
      </c>
      <c r="D732" s="137">
        <f>'[1]W-1'!D166</f>
        <v>817.7</v>
      </c>
      <c r="E732" s="137">
        <f>'[1]W-1'!E166</f>
        <v>12.724215603763469</v>
      </c>
      <c r="I732" s="12"/>
    </row>
    <row r="733" spans="1:9" x14ac:dyDescent="0.25">
      <c r="A733" s="10"/>
      <c r="C733" s="136">
        <v>122</v>
      </c>
      <c r="D733" s="137">
        <f>'[1]W-1'!D167</f>
        <v>741.22</v>
      </c>
      <c r="E733" s="137">
        <f>'[1]W-1'!E167</f>
        <v>12.199710633763175</v>
      </c>
      <c r="I733" s="12"/>
    </row>
    <row r="734" spans="1:9" x14ac:dyDescent="0.25">
      <c r="A734" s="10"/>
      <c r="C734" s="136">
        <v>123</v>
      </c>
      <c r="D734" s="137">
        <f>'[1]W-1'!D168</f>
        <v>695.66</v>
      </c>
      <c r="E734" s="137">
        <f>'[1]W-1'!E168</f>
        <v>11.303361323763511</v>
      </c>
      <c r="I734" s="12"/>
    </row>
    <row r="735" spans="1:9" x14ac:dyDescent="0.25">
      <c r="A735" s="10"/>
      <c r="C735" s="136">
        <v>124</v>
      </c>
      <c r="D735" s="137">
        <f>'[1]W-1'!D169</f>
        <v>675.85</v>
      </c>
      <c r="E735" s="137">
        <f>'[1]W-1'!E169</f>
        <v>12.278186733763164</v>
      </c>
      <c r="I735" s="12"/>
    </row>
    <row r="736" spans="1:9" x14ac:dyDescent="0.25">
      <c r="A736" s="10"/>
      <c r="C736" s="136">
        <v>125</v>
      </c>
      <c r="D736" s="137">
        <f>'[1]W-1'!D170</f>
        <v>672.05</v>
      </c>
      <c r="E736" s="137">
        <f>'[1]W-1'!E170</f>
        <v>12.226612343762895</v>
      </c>
      <c r="I736" s="12"/>
    </row>
    <row r="737" spans="1:9" x14ac:dyDescent="0.25">
      <c r="A737" s="10"/>
      <c r="C737" s="136">
        <v>126</v>
      </c>
      <c r="D737" s="137">
        <f>'[1]W-1'!D171</f>
        <v>701.04</v>
      </c>
      <c r="E737" s="137">
        <f>'[1]W-1'!E171</f>
        <v>14.301569163762906</v>
      </c>
      <c r="I737" s="12"/>
    </row>
    <row r="738" spans="1:9" x14ac:dyDescent="0.25">
      <c r="A738" s="10"/>
      <c r="C738" s="136">
        <v>127</v>
      </c>
      <c r="D738" s="137">
        <f>'[1]W-1'!D172</f>
        <v>779.6</v>
      </c>
      <c r="E738" s="137">
        <f>'[1]W-1'!E172</f>
        <v>15.932508713763355</v>
      </c>
      <c r="I738" s="12"/>
    </row>
    <row r="739" spans="1:9" x14ac:dyDescent="0.25">
      <c r="A739" s="10"/>
      <c r="C739" s="136">
        <v>128</v>
      </c>
      <c r="D739" s="137">
        <f>'[1]W-1'!D173</f>
        <v>859.57</v>
      </c>
      <c r="E739" s="137">
        <f>'[1]W-1'!E173</f>
        <v>19.480833783763273</v>
      </c>
      <c r="I739" s="12"/>
    </row>
    <row r="740" spans="1:9" x14ac:dyDescent="0.25">
      <c r="A740" s="10"/>
      <c r="C740" s="136">
        <v>129</v>
      </c>
      <c r="D740" s="137">
        <f>'[1]W-1'!D174</f>
        <v>944.51</v>
      </c>
      <c r="E740" s="137">
        <f>'[1]W-1'!E174</f>
        <v>27.478960383763024</v>
      </c>
      <c r="I740" s="12"/>
    </row>
    <row r="741" spans="1:9" x14ac:dyDescent="0.25">
      <c r="A741" s="10"/>
      <c r="C741" s="136">
        <v>130</v>
      </c>
      <c r="D741" s="137">
        <f>'[1]W-1'!D175</f>
        <v>975.61</v>
      </c>
      <c r="E741" s="137">
        <f>'[1]W-1'!E175</f>
        <v>33.96722795376354</v>
      </c>
      <c r="I741" s="12"/>
    </row>
    <row r="742" spans="1:9" x14ac:dyDescent="0.25">
      <c r="A742" s="10"/>
      <c r="C742" s="136">
        <v>131</v>
      </c>
      <c r="D742" s="137">
        <f>'[1]W-1'!D176</f>
        <v>998.51</v>
      </c>
      <c r="E742" s="137">
        <f>'[1]W-1'!E176</f>
        <v>29.500401793763558</v>
      </c>
      <c r="I742" s="12"/>
    </row>
    <row r="743" spans="1:9" x14ac:dyDescent="0.25">
      <c r="A743" s="10"/>
      <c r="C743" s="136">
        <v>132</v>
      </c>
      <c r="D743" s="137">
        <f>'[1]W-1'!D177</f>
        <v>1043.33</v>
      </c>
      <c r="E743" s="137">
        <f>'[1]W-1'!E177</f>
        <v>24.60411515376336</v>
      </c>
      <c r="I743" s="12"/>
    </row>
    <row r="744" spans="1:9" x14ac:dyDescent="0.25">
      <c r="A744" s="10"/>
      <c r="C744" s="136">
        <v>133</v>
      </c>
      <c r="D744" s="137">
        <f>'[1]W-1'!D178</f>
        <v>1094.55</v>
      </c>
      <c r="E744" s="137">
        <f>'[1]W-1'!E178</f>
        <v>20.887066303763504</v>
      </c>
      <c r="I744" s="12"/>
    </row>
    <row r="745" spans="1:9" x14ac:dyDescent="0.25">
      <c r="A745" s="10"/>
      <c r="C745" s="136">
        <v>134</v>
      </c>
      <c r="D745" s="137">
        <f>'[1]W-1'!D179</f>
        <v>1129.7</v>
      </c>
      <c r="E745" s="137">
        <f>'[1]W-1'!E179</f>
        <v>17.070559023762826</v>
      </c>
      <c r="I745" s="12"/>
    </row>
    <row r="746" spans="1:9" x14ac:dyDescent="0.25">
      <c r="A746" s="10"/>
      <c r="C746" s="136">
        <v>135</v>
      </c>
      <c r="D746" s="137">
        <f>'[1]W-1'!D180</f>
        <v>1121.1400000000001</v>
      </c>
      <c r="E746" s="137">
        <f>'[1]W-1'!E180</f>
        <v>15.636427313762852</v>
      </c>
      <c r="I746" s="12"/>
    </row>
    <row r="747" spans="1:9" x14ac:dyDescent="0.25">
      <c r="A747" s="10"/>
      <c r="C747" s="136">
        <v>136</v>
      </c>
      <c r="D747" s="137">
        <f>'[1]W-1'!D181</f>
        <v>1107.8</v>
      </c>
      <c r="E747" s="137">
        <f>'[1]W-1'!E181</f>
        <v>14.586513583763121</v>
      </c>
      <c r="I747" s="12"/>
    </row>
    <row r="748" spans="1:9" x14ac:dyDescent="0.25">
      <c r="A748" s="10"/>
      <c r="C748" s="136">
        <v>137</v>
      </c>
      <c r="D748" s="137">
        <f>'[1]W-1'!D182</f>
        <v>1116.93</v>
      </c>
      <c r="E748" s="137">
        <f>'[1]W-1'!E182</f>
        <v>14.670481273763016</v>
      </c>
      <c r="I748" s="12"/>
    </row>
    <row r="749" spans="1:9" x14ac:dyDescent="0.25">
      <c r="A749" s="10"/>
      <c r="C749" s="136">
        <v>138</v>
      </c>
      <c r="D749" s="137">
        <f>'[1]W-1'!D183</f>
        <v>1190.3599999999999</v>
      </c>
      <c r="E749" s="137">
        <f>'[1]W-1'!E183</f>
        <v>21.020040763763518</v>
      </c>
      <c r="I749" s="12"/>
    </row>
    <row r="750" spans="1:9" x14ac:dyDescent="0.25">
      <c r="A750" s="10"/>
      <c r="C750" s="136">
        <v>139</v>
      </c>
      <c r="D750" s="137">
        <f>'[1]W-1'!D184</f>
        <v>1248.82</v>
      </c>
      <c r="E750" s="137">
        <f>'[1]W-1'!E184</f>
        <v>23.535503603763118</v>
      </c>
      <c r="I750" s="12"/>
    </row>
    <row r="751" spans="1:9" x14ac:dyDescent="0.25">
      <c r="A751" s="10"/>
      <c r="C751" s="136">
        <v>140</v>
      </c>
      <c r="D751" s="137">
        <f>'[1]W-1'!D185</f>
        <v>1258.46</v>
      </c>
      <c r="E751" s="137">
        <f>'[1]W-1'!E185</f>
        <v>23.849219433764119</v>
      </c>
      <c r="I751" s="12"/>
    </row>
    <row r="752" spans="1:9" x14ac:dyDescent="0.25">
      <c r="A752" s="10"/>
      <c r="C752" s="136">
        <v>141</v>
      </c>
      <c r="D752" s="137">
        <f>'[1]W-1'!D186</f>
        <v>1268.3599999999999</v>
      </c>
      <c r="E752" s="137">
        <f>'[1]W-1'!E186</f>
        <v>23.625567893763673</v>
      </c>
      <c r="I752" s="12"/>
    </row>
    <row r="753" spans="1:9" x14ac:dyDescent="0.25">
      <c r="A753" s="10"/>
      <c r="C753" s="136">
        <v>142</v>
      </c>
      <c r="D753" s="137">
        <f>'[1]W-1'!D187</f>
        <v>1244.8499999999999</v>
      </c>
      <c r="E753" s="137">
        <f>'[1]W-1'!E187</f>
        <v>21.334459463762869</v>
      </c>
      <c r="I753" s="12"/>
    </row>
    <row r="754" spans="1:9" x14ac:dyDescent="0.25">
      <c r="A754" s="10"/>
      <c r="C754" s="136">
        <v>143</v>
      </c>
      <c r="D754" s="137">
        <f>'[1]W-1'!D188</f>
        <v>1141.43</v>
      </c>
      <c r="E754" s="137">
        <f>'[1]W-1'!E188</f>
        <v>21.439719103763082</v>
      </c>
      <c r="I754" s="12"/>
    </row>
    <row r="755" spans="1:9" x14ac:dyDescent="0.25">
      <c r="A755" s="10"/>
      <c r="C755" s="136">
        <v>144</v>
      </c>
      <c r="D755" s="137">
        <f>'[1]W-1'!D189</f>
        <v>977.26</v>
      </c>
      <c r="E755" s="137">
        <f>'[1]W-1'!E189</f>
        <v>20.953692253763279</v>
      </c>
      <c r="I755" s="12"/>
    </row>
    <row r="756" spans="1:9" x14ac:dyDescent="0.25">
      <c r="A756" s="10"/>
      <c r="C756" s="136">
        <v>145</v>
      </c>
      <c r="D756" s="137">
        <f>'[1]W-1'!D190</f>
        <v>833.91</v>
      </c>
      <c r="E756" s="137">
        <f>'[1]W-1'!E190</f>
        <v>13.635474103763272</v>
      </c>
      <c r="I756" s="12"/>
    </row>
    <row r="757" spans="1:9" x14ac:dyDescent="0.25">
      <c r="A757" s="10"/>
      <c r="C757" s="136">
        <v>146</v>
      </c>
      <c r="D757" s="137">
        <f>'[1]W-1'!D191</f>
        <v>766.64</v>
      </c>
      <c r="E757" s="137">
        <f>'[1]W-1'!E191</f>
        <v>12.521591873763327</v>
      </c>
      <c r="I757" s="12"/>
    </row>
    <row r="758" spans="1:9" x14ac:dyDescent="0.25">
      <c r="A758" s="10"/>
      <c r="C758" s="136">
        <v>147</v>
      </c>
      <c r="D758" s="137">
        <f>'[1]W-1'!D192</f>
        <v>713.88</v>
      </c>
      <c r="E758" s="137">
        <f>'[1]W-1'!E192</f>
        <v>12.06483651376368</v>
      </c>
      <c r="I758" s="12"/>
    </row>
    <row r="759" spans="1:9" x14ac:dyDescent="0.25">
      <c r="A759" s="10"/>
      <c r="C759" s="136">
        <v>148</v>
      </c>
      <c r="D759" s="137">
        <f>'[1]W-1'!D193</f>
        <v>689.9</v>
      </c>
      <c r="E759" s="137">
        <f>'[1]W-1'!E193</f>
        <v>11.461272973763698</v>
      </c>
      <c r="I759" s="12"/>
    </row>
    <row r="760" spans="1:9" x14ac:dyDescent="0.25">
      <c r="A760" s="10"/>
      <c r="C760" s="136">
        <v>149</v>
      </c>
      <c r="D760" s="137">
        <f>'[1]W-1'!D194</f>
        <v>688.07</v>
      </c>
      <c r="E760" s="137">
        <f>'[1]W-1'!E194</f>
        <v>11.812831643763161</v>
      </c>
      <c r="I760" s="12"/>
    </row>
    <row r="761" spans="1:9" x14ac:dyDescent="0.25">
      <c r="A761" s="10"/>
      <c r="C761" s="136">
        <v>150</v>
      </c>
      <c r="D761" s="137">
        <f>'[1]W-1'!D195</f>
        <v>694.71</v>
      </c>
      <c r="E761" s="137">
        <f>'[1]W-1'!E195</f>
        <v>12.632035683763434</v>
      </c>
      <c r="I761" s="12"/>
    </row>
    <row r="762" spans="1:9" x14ac:dyDescent="0.25">
      <c r="A762" s="10"/>
      <c r="C762" s="136">
        <v>151</v>
      </c>
      <c r="D762" s="137">
        <f>'[1]W-1'!D196</f>
        <v>756.3</v>
      </c>
      <c r="E762" s="137">
        <f>'[1]W-1'!E196</f>
        <v>13.957387613763444</v>
      </c>
      <c r="I762" s="12"/>
    </row>
    <row r="763" spans="1:9" x14ac:dyDescent="0.25">
      <c r="A763" s="10"/>
      <c r="C763" s="136">
        <v>152</v>
      </c>
      <c r="D763" s="137">
        <f>'[1]W-1'!D197</f>
        <v>799.44</v>
      </c>
      <c r="E763" s="137">
        <f>'[1]W-1'!E197</f>
        <v>15.519654713763771</v>
      </c>
      <c r="I763" s="12"/>
    </row>
    <row r="764" spans="1:9" x14ac:dyDescent="0.25">
      <c r="A764" s="10"/>
      <c r="C764" s="136">
        <v>153</v>
      </c>
      <c r="D764" s="137">
        <f>'[1]W-1'!D198</f>
        <v>868.3</v>
      </c>
      <c r="E764" s="137">
        <f>'[1]W-1'!E198</f>
        <v>17.537370633763658</v>
      </c>
      <c r="I764" s="12"/>
    </row>
    <row r="765" spans="1:9" x14ac:dyDescent="0.25">
      <c r="A765" s="10"/>
      <c r="C765" s="136">
        <v>154</v>
      </c>
      <c r="D765" s="137">
        <f>'[1]W-1'!D199</f>
        <v>890.86</v>
      </c>
      <c r="E765" s="137">
        <f>'[1]W-1'!E199</f>
        <v>21.594561163763728</v>
      </c>
      <c r="I765" s="12"/>
    </row>
    <row r="766" spans="1:9" x14ac:dyDescent="0.25">
      <c r="A766" s="10"/>
      <c r="C766" s="136">
        <v>155</v>
      </c>
      <c r="D766" s="137">
        <f>'[1]W-1'!D200</f>
        <v>950.52</v>
      </c>
      <c r="E766" s="137">
        <f>'[1]W-1'!E200</f>
        <v>25.46008059376345</v>
      </c>
      <c r="I766" s="12"/>
    </row>
    <row r="767" spans="1:9" x14ac:dyDescent="0.25">
      <c r="A767" s="10"/>
      <c r="C767" s="136">
        <v>156</v>
      </c>
      <c r="D767" s="137">
        <f>'[1]W-1'!D201</f>
        <v>1002.75</v>
      </c>
      <c r="E767" s="137">
        <f>'[1]W-1'!E201</f>
        <v>24.862175453763712</v>
      </c>
      <c r="I767" s="12"/>
    </row>
    <row r="768" spans="1:9" x14ac:dyDescent="0.25">
      <c r="A768" s="10"/>
      <c r="C768" s="136">
        <v>157</v>
      </c>
      <c r="D768" s="137">
        <f>'[1]W-1'!D202</f>
        <v>1019.72</v>
      </c>
      <c r="E768" s="137">
        <f>'[1]W-1'!E202</f>
        <v>23.068657103763371</v>
      </c>
      <c r="I768" s="12"/>
    </row>
    <row r="769" spans="1:9" x14ac:dyDescent="0.25">
      <c r="A769" s="10"/>
      <c r="C769" s="136">
        <v>158</v>
      </c>
      <c r="D769" s="137">
        <f>'[1]W-1'!D203</f>
        <v>1032.9100000000001</v>
      </c>
      <c r="E769" s="137">
        <f>'[1]W-1'!E203</f>
        <v>22.22947675376372</v>
      </c>
      <c r="I769" s="12"/>
    </row>
    <row r="770" spans="1:9" x14ac:dyDescent="0.25">
      <c r="A770" s="10"/>
      <c r="C770" s="136">
        <v>159</v>
      </c>
      <c r="D770" s="137">
        <f>'[1]W-1'!D204</f>
        <v>1013.73</v>
      </c>
      <c r="E770" s="137">
        <f>'[1]W-1'!E204</f>
        <v>17.902330203763768</v>
      </c>
      <c r="I770" s="12"/>
    </row>
    <row r="771" spans="1:9" x14ac:dyDescent="0.25">
      <c r="A771" s="10"/>
      <c r="C771" s="136">
        <v>160</v>
      </c>
      <c r="D771" s="137">
        <f>'[1]W-1'!D205</f>
        <v>1045.3800000000001</v>
      </c>
      <c r="E771" s="137">
        <f>'[1]W-1'!E205</f>
        <v>16.284077313763646</v>
      </c>
      <c r="I771" s="12"/>
    </row>
    <row r="772" spans="1:9" x14ac:dyDescent="0.25">
      <c r="A772" s="10"/>
      <c r="C772" s="136">
        <v>161</v>
      </c>
      <c r="D772" s="137">
        <f>'[1]W-1'!D206</f>
        <v>1085.45</v>
      </c>
      <c r="E772" s="137">
        <f>'[1]W-1'!E206</f>
        <v>14.977464453763446</v>
      </c>
      <c r="I772" s="12"/>
    </row>
    <row r="773" spans="1:9" x14ac:dyDescent="0.25">
      <c r="A773" s="10"/>
      <c r="C773" s="136">
        <v>162</v>
      </c>
      <c r="D773" s="137">
        <f>'[1]W-1'!D207</f>
        <v>1096.6400000000001</v>
      </c>
      <c r="E773" s="137">
        <f>'[1]W-1'!E207</f>
        <v>16.880754243763477</v>
      </c>
      <c r="I773" s="12"/>
    </row>
    <row r="774" spans="1:9" x14ac:dyDescent="0.25">
      <c r="A774" s="10"/>
      <c r="C774" s="136">
        <v>163</v>
      </c>
      <c r="D774" s="137">
        <f>'[1]W-1'!D208</f>
        <v>1255.29</v>
      </c>
      <c r="E774" s="137">
        <f>'[1]W-1'!E208</f>
        <v>19.704510123763157</v>
      </c>
      <c r="I774" s="12"/>
    </row>
    <row r="775" spans="1:9" x14ac:dyDescent="0.25">
      <c r="A775" s="10"/>
      <c r="C775" s="136">
        <v>164</v>
      </c>
      <c r="D775" s="137">
        <f>'[1]W-1'!D209</f>
        <v>1282.8399999999999</v>
      </c>
      <c r="E775" s="137">
        <f>'[1]W-1'!E209</f>
        <v>16.825492823762943</v>
      </c>
      <c r="I775" s="12"/>
    </row>
    <row r="776" spans="1:9" x14ac:dyDescent="0.25">
      <c r="A776" s="10"/>
      <c r="C776" s="136">
        <v>165</v>
      </c>
      <c r="D776" s="137">
        <f>'[1]W-1'!D210</f>
        <v>1307.6099999999999</v>
      </c>
      <c r="E776" s="137">
        <f>'[1]W-1'!E210</f>
        <v>14.927618093764067</v>
      </c>
      <c r="I776" s="12"/>
    </row>
    <row r="777" spans="1:9" x14ac:dyDescent="0.25">
      <c r="A777" s="10"/>
      <c r="C777" s="136">
        <v>166</v>
      </c>
      <c r="D777" s="137">
        <f>'[1]W-1'!D211</f>
        <v>1291.17</v>
      </c>
      <c r="E777" s="137">
        <f>'[1]W-1'!E211</f>
        <v>14.18360530376367</v>
      </c>
      <c r="I777" s="12"/>
    </row>
    <row r="778" spans="1:9" x14ac:dyDescent="0.25">
      <c r="A778" s="10"/>
      <c r="C778" s="136">
        <v>167</v>
      </c>
      <c r="D778" s="137">
        <f>'[1]W-1'!D212</f>
        <v>1125.1300000000001</v>
      </c>
      <c r="E778" s="137">
        <f>'[1]W-1'!E212</f>
        <v>17.0635330437633</v>
      </c>
      <c r="I778" s="12"/>
    </row>
    <row r="779" spans="1:9" x14ac:dyDescent="0.25">
      <c r="A779" s="10"/>
      <c r="C779" s="138">
        <v>168</v>
      </c>
      <c r="D779" s="137">
        <f>'[1]W-1'!D213</f>
        <v>965.83</v>
      </c>
      <c r="E779" s="137">
        <f>'[1]W-1'!E213</f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9" t="s">
        <v>224</v>
      </c>
      <c r="B809" s="5" t="s">
        <v>225</v>
      </c>
      <c r="C809" s="129"/>
      <c r="D809" s="129"/>
      <c r="E809" s="129"/>
      <c r="F809" s="129"/>
      <c r="G809" s="129"/>
      <c r="H809" s="129"/>
      <c r="I809" s="130"/>
    </row>
    <row r="810" spans="1:9" ht="15.75" x14ac:dyDescent="0.25">
      <c r="A810" s="140"/>
      <c r="B810" s="133"/>
      <c r="C810" s="133"/>
      <c r="D810" s="133"/>
      <c r="E810" s="133"/>
      <c r="F810" s="133"/>
      <c r="G810" s="133"/>
      <c r="H810" s="133"/>
      <c r="I810" s="134"/>
    </row>
    <row r="811" spans="1:9" ht="15.75" x14ac:dyDescent="0.25">
      <c r="A811" s="140"/>
      <c r="C811" s="141" t="s">
        <v>226</v>
      </c>
      <c r="D811" s="142" t="s">
        <v>227</v>
      </c>
      <c r="E811" s="143" t="s">
        <v>228</v>
      </c>
      <c r="F811" s="133"/>
      <c r="G811" s="133"/>
      <c r="H811" s="133"/>
      <c r="I811" s="134"/>
    </row>
    <row r="812" spans="1:9" ht="15.75" x14ac:dyDescent="0.25">
      <c r="A812" s="140"/>
      <c r="C812" s="86" t="s">
        <v>229</v>
      </c>
      <c r="D812" s="144">
        <v>22000</v>
      </c>
      <c r="E812" s="145">
        <v>30000</v>
      </c>
      <c r="F812" s="133"/>
      <c r="G812" s="133"/>
      <c r="H812" s="133"/>
      <c r="I812" s="134"/>
    </row>
    <row r="813" spans="1:9" ht="15.75" x14ac:dyDescent="0.25">
      <c r="A813" s="140"/>
      <c r="C813" s="86" t="s">
        <v>230</v>
      </c>
      <c r="D813" s="144">
        <v>21000</v>
      </c>
      <c r="E813" s="145">
        <v>25000</v>
      </c>
      <c r="F813" s="133"/>
      <c r="G813" s="133"/>
      <c r="H813" s="133"/>
      <c r="I813" s="134"/>
    </row>
    <row r="814" spans="1:9" ht="15.75" x14ac:dyDescent="0.25">
      <c r="A814" s="140"/>
      <c r="C814" s="86" t="s">
        <v>231</v>
      </c>
      <c r="D814" s="144">
        <v>20000</v>
      </c>
      <c r="E814" s="145">
        <v>22000</v>
      </c>
      <c r="F814" s="133"/>
      <c r="G814" s="133"/>
      <c r="H814" s="133"/>
      <c r="I814" s="134"/>
    </row>
    <row r="815" spans="1:9" ht="15.75" x14ac:dyDescent="0.25">
      <c r="A815" s="140"/>
      <c r="C815" s="86" t="s">
        <v>232</v>
      </c>
      <c r="D815" s="144">
        <v>19000</v>
      </c>
      <c r="E815" s="145">
        <v>20000</v>
      </c>
      <c r="F815" s="133"/>
      <c r="G815" s="133"/>
      <c r="H815" s="133"/>
      <c r="I815" s="134"/>
    </row>
    <row r="816" spans="1:9" ht="15.75" x14ac:dyDescent="0.25">
      <c r="A816" s="140"/>
      <c r="C816" s="86" t="s">
        <v>233</v>
      </c>
      <c r="D816" s="144">
        <v>19000</v>
      </c>
      <c r="E816" s="145">
        <v>20000</v>
      </c>
      <c r="F816" s="133"/>
      <c r="G816" s="133"/>
      <c r="H816" s="133"/>
      <c r="I816" s="134"/>
    </row>
    <row r="817" spans="1:9" ht="15.75" x14ac:dyDescent="0.25">
      <c r="A817" s="140"/>
      <c r="C817" s="86" t="s">
        <v>234</v>
      </c>
      <c r="D817" s="144">
        <v>19000</v>
      </c>
      <c r="E817" s="145">
        <v>20000</v>
      </c>
      <c r="F817" s="133"/>
      <c r="G817" s="133"/>
      <c r="H817" s="133"/>
      <c r="I817" s="134"/>
    </row>
    <row r="818" spans="1:9" ht="15.75" x14ac:dyDescent="0.25">
      <c r="A818" s="140"/>
      <c r="C818" s="86" t="s">
        <v>235</v>
      </c>
      <c r="D818" s="144">
        <v>20000</v>
      </c>
      <c r="E818" s="145">
        <v>22000</v>
      </c>
      <c r="F818" s="133"/>
      <c r="G818" s="133"/>
      <c r="H818" s="133"/>
      <c r="I818" s="134"/>
    </row>
    <row r="819" spans="1:9" ht="15.75" x14ac:dyDescent="0.25">
      <c r="A819" s="140"/>
      <c r="C819" s="86" t="s">
        <v>236</v>
      </c>
      <c r="D819" s="144">
        <v>20000</v>
      </c>
      <c r="E819" s="145">
        <v>22000</v>
      </c>
      <c r="F819" s="133"/>
      <c r="G819" s="133"/>
      <c r="H819" s="133"/>
      <c r="I819" s="134"/>
    </row>
    <row r="820" spans="1:9" ht="15.75" x14ac:dyDescent="0.25">
      <c r="A820" s="140"/>
      <c r="C820" s="86" t="s">
        <v>237</v>
      </c>
      <c r="D820" s="144">
        <v>19000</v>
      </c>
      <c r="E820" s="145">
        <v>20000</v>
      </c>
      <c r="F820" s="133"/>
      <c r="G820" s="133"/>
      <c r="H820" s="133"/>
      <c r="I820" s="134"/>
    </row>
    <row r="821" spans="1:9" ht="15.75" x14ac:dyDescent="0.25">
      <c r="A821" s="140"/>
      <c r="C821" s="86" t="s">
        <v>238</v>
      </c>
      <c r="D821" s="144">
        <v>20000</v>
      </c>
      <c r="E821" s="145">
        <v>21000</v>
      </c>
      <c r="F821" s="133"/>
      <c r="G821" s="133"/>
      <c r="H821" s="133"/>
      <c r="I821" s="134"/>
    </row>
    <row r="822" spans="1:9" ht="15.75" x14ac:dyDescent="0.25">
      <c r="A822" s="140"/>
      <c r="C822" s="86" t="s">
        <v>239</v>
      </c>
      <c r="D822" s="144">
        <v>21000</v>
      </c>
      <c r="E822" s="145">
        <v>22000</v>
      </c>
      <c r="F822" s="133"/>
      <c r="G822" s="133"/>
      <c r="H822" s="133"/>
      <c r="I822" s="134"/>
    </row>
    <row r="823" spans="1:9" ht="15.75" x14ac:dyDescent="0.25">
      <c r="A823" s="140"/>
      <c r="C823" s="146" t="s">
        <v>240</v>
      </c>
      <c r="D823" s="147">
        <v>22000</v>
      </c>
      <c r="E823" s="148">
        <v>24000</v>
      </c>
      <c r="F823" s="133"/>
      <c r="G823" s="133"/>
      <c r="H823" s="133"/>
      <c r="I823" s="134"/>
    </row>
    <row r="824" spans="1:9" ht="15.75" x14ac:dyDescent="0.25">
      <c r="A824" s="140"/>
      <c r="C824" s="133"/>
      <c r="D824" s="149"/>
      <c r="E824" s="149"/>
      <c r="F824" s="133"/>
      <c r="G824" s="133"/>
      <c r="H824" s="133"/>
      <c r="I824" s="134"/>
    </row>
    <row r="825" spans="1:9" ht="15.75" x14ac:dyDescent="0.25">
      <c r="A825" s="140"/>
      <c r="C825" s="133"/>
      <c r="D825" s="149"/>
      <c r="E825" s="149"/>
      <c r="F825" s="133"/>
      <c r="G825" s="133"/>
      <c r="H825" s="133"/>
      <c r="I825" s="134"/>
    </row>
    <row r="826" spans="1:9" ht="15.75" x14ac:dyDescent="0.25">
      <c r="A826" s="140"/>
      <c r="C826" s="133"/>
      <c r="D826" s="149"/>
      <c r="E826" s="149"/>
      <c r="F826" s="133"/>
      <c r="G826" s="133"/>
      <c r="H826" s="133"/>
      <c r="I826" s="134"/>
    </row>
    <row r="827" spans="1:9" ht="15.75" x14ac:dyDescent="0.25">
      <c r="A827" s="140"/>
      <c r="C827" s="133"/>
      <c r="D827" s="149"/>
      <c r="E827" s="149"/>
      <c r="F827" s="133"/>
      <c r="G827" s="133"/>
      <c r="H827" s="133"/>
      <c r="I827" s="134"/>
    </row>
    <row r="828" spans="1:9" ht="15.75" x14ac:dyDescent="0.25">
      <c r="A828" s="140"/>
      <c r="C828" s="133"/>
      <c r="D828" s="149"/>
      <c r="E828" s="149"/>
      <c r="F828" s="133"/>
      <c r="G828" s="133"/>
      <c r="H828" s="133"/>
      <c r="I828" s="134"/>
    </row>
    <row r="829" spans="1:9" ht="15.75" x14ac:dyDescent="0.25">
      <c r="A829" s="140"/>
      <c r="C829" s="133"/>
      <c r="D829" s="149"/>
      <c r="E829" s="149"/>
      <c r="F829" s="133"/>
      <c r="G829" s="133"/>
      <c r="H829" s="133"/>
      <c r="I829" s="134"/>
    </row>
    <row r="830" spans="1:9" ht="15.75" x14ac:dyDescent="0.25">
      <c r="A830" s="140"/>
      <c r="C830" s="133"/>
      <c r="D830" s="149"/>
      <c r="E830" s="149"/>
      <c r="F830" s="133"/>
      <c r="G830" s="133"/>
      <c r="H830" s="133"/>
      <c r="I830" s="134"/>
    </row>
    <row r="831" spans="1:9" ht="15.75" x14ac:dyDescent="0.25">
      <c r="A831" s="140"/>
      <c r="C831" s="133"/>
      <c r="D831" s="149"/>
      <c r="E831" s="149"/>
      <c r="F831" s="133"/>
      <c r="G831" s="133"/>
      <c r="H831" s="133"/>
      <c r="I831" s="134"/>
    </row>
    <row r="832" spans="1:9" ht="15.75" x14ac:dyDescent="0.25">
      <c r="A832" s="140"/>
      <c r="C832" s="133"/>
      <c r="D832" s="149"/>
      <c r="E832" s="149"/>
      <c r="F832" s="133"/>
      <c r="G832" s="133"/>
      <c r="H832" s="133"/>
      <c r="I832" s="134"/>
    </row>
    <row r="833" spans="1:9" ht="15.75" x14ac:dyDescent="0.25">
      <c r="A833" s="140"/>
      <c r="C833" s="133"/>
      <c r="D833" s="149"/>
      <c r="E833" s="149"/>
      <c r="F833" s="133"/>
      <c r="G833" s="133"/>
      <c r="H833" s="133"/>
      <c r="I833" s="134"/>
    </row>
    <row r="834" spans="1:9" ht="15.75" x14ac:dyDescent="0.25">
      <c r="A834" s="140"/>
      <c r="C834" s="133"/>
      <c r="D834" s="149"/>
      <c r="E834" s="149"/>
      <c r="F834" s="133"/>
      <c r="G834" s="133"/>
      <c r="H834" s="133"/>
      <c r="I834" s="134"/>
    </row>
    <row r="835" spans="1:9" ht="15.75" x14ac:dyDescent="0.25">
      <c r="A835" s="140"/>
      <c r="C835" s="133"/>
      <c r="D835" s="149"/>
      <c r="E835" s="149"/>
      <c r="F835" s="133"/>
      <c r="G835" s="133"/>
      <c r="H835" s="133"/>
      <c r="I835" s="134"/>
    </row>
    <row r="836" spans="1:9" ht="15.75" x14ac:dyDescent="0.25">
      <c r="A836" s="140"/>
      <c r="C836" s="133"/>
      <c r="D836" s="149"/>
      <c r="E836" s="149"/>
      <c r="F836" s="133"/>
      <c r="G836" s="133"/>
      <c r="H836" s="133"/>
      <c r="I836" s="134"/>
    </row>
    <row r="837" spans="1:9" ht="15.75" x14ac:dyDescent="0.25">
      <c r="A837" s="140"/>
      <c r="C837" s="133"/>
      <c r="D837" s="149"/>
      <c r="E837" s="149"/>
      <c r="F837" s="133"/>
      <c r="G837" s="133"/>
      <c r="H837" s="133"/>
      <c r="I837" s="134"/>
    </row>
    <row r="838" spans="1:9" ht="15.75" x14ac:dyDescent="0.25">
      <c r="A838" s="140"/>
      <c r="C838" s="133"/>
      <c r="D838" s="149"/>
      <c r="E838" s="149"/>
      <c r="F838" s="133"/>
      <c r="G838" s="133"/>
      <c r="H838" s="133"/>
      <c r="I838" s="134"/>
    </row>
    <row r="839" spans="1:9" ht="15.75" x14ac:dyDescent="0.25">
      <c r="A839" s="140"/>
      <c r="C839" s="133"/>
      <c r="D839" s="149"/>
      <c r="E839" s="149"/>
      <c r="F839" s="133"/>
      <c r="G839" s="133"/>
      <c r="H839" s="133"/>
      <c r="I839" s="134"/>
    </row>
    <row r="840" spans="1:9" ht="15.75" x14ac:dyDescent="0.25">
      <c r="A840" s="140"/>
      <c r="C840" s="133"/>
      <c r="D840" s="149"/>
      <c r="E840" s="149"/>
      <c r="F840" s="133"/>
      <c r="G840" s="133"/>
      <c r="H840" s="133"/>
      <c r="I840" s="134"/>
    </row>
    <row r="841" spans="1:9" ht="15.75" x14ac:dyDescent="0.25">
      <c r="A841" s="140"/>
      <c r="C841" s="133"/>
      <c r="D841" s="149"/>
      <c r="E841" s="149"/>
      <c r="F841" s="133"/>
      <c r="G841" s="133"/>
      <c r="H841" s="133"/>
      <c r="I841" s="134"/>
    </row>
    <row r="842" spans="1:9" ht="15.75" x14ac:dyDescent="0.25">
      <c r="A842" s="140"/>
      <c r="C842" s="133"/>
      <c r="D842" s="149"/>
      <c r="E842" s="149"/>
      <c r="F842" s="133"/>
      <c r="G842" s="133"/>
      <c r="H842" s="133"/>
      <c r="I842" s="134"/>
    </row>
    <row r="843" spans="1:9" ht="15.75" x14ac:dyDescent="0.25">
      <c r="A843" s="140"/>
      <c r="C843" s="133"/>
      <c r="D843" s="149"/>
      <c r="E843" s="149"/>
      <c r="F843" s="133"/>
      <c r="G843" s="133"/>
      <c r="H843" s="133"/>
      <c r="I843" s="134"/>
    </row>
    <row r="844" spans="1:9" ht="15.75" x14ac:dyDescent="0.25">
      <c r="A844" s="140"/>
      <c r="C844" s="133"/>
      <c r="D844" s="149"/>
      <c r="E844" s="149"/>
      <c r="F844" s="133"/>
      <c r="G844" s="133"/>
      <c r="H844" s="133"/>
      <c r="I844" s="134"/>
    </row>
    <row r="845" spans="1:9" ht="15.75" x14ac:dyDescent="0.25">
      <c r="A845" s="140"/>
      <c r="C845" s="133"/>
      <c r="D845" s="149"/>
      <c r="E845" s="149"/>
      <c r="F845" s="133"/>
      <c r="G845" s="133"/>
      <c r="H845" s="133"/>
      <c r="I845" s="134"/>
    </row>
    <row r="846" spans="1:9" ht="15.75" x14ac:dyDescent="0.25">
      <c r="A846" s="140"/>
      <c r="C846" s="133"/>
      <c r="D846" s="149"/>
      <c r="E846" s="149"/>
      <c r="F846" s="133"/>
      <c r="G846" s="133"/>
      <c r="H846" s="133"/>
      <c r="I846" s="134"/>
    </row>
    <row r="847" spans="1:9" ht="15.75" x14ac:dyDescent="0.25">
      <c r="A847" s="140"/>
      <c r="C847" s="133"/>
      <c r="D847" s="149"/>
      <c r="E847" s="149"/>
      <c r="F847" s="133"/>
      <c r="G847" s="133"/>
      <c r="H847" s="133"/>
      <c r="I847" s="134"/>
    </row>
    <row r="848" spans="1:9" ht="15.75" x14ac:dyDescent="0.25">
      <c r="A848" s="140"/>
      <c r="C848" s="133"/>
      <c r="D848" s="149"/>
      <c r="E848" s="149"/>
      <c r="F848" s="133"/>
      <c r="G848" s="133"/>
      <c r="H848" s="133"/>
      <c r="I848" s="134"/>
    </row>
    <row r="849" spans="1:9" ht="15.75" thickBot="1" x14ac:dyDescent="0.3">
      <c r="A849" s="10"/>
      <c r="H849" s="2"/>
      <c r="I849" s="37"/>
    </row>
    <row r="850" spans="1:9" ht="16.5" thickBot="1" x14ac:dyDescent="0.3">
      <c r="A850" s="139" t="s">
        <v>241</v>
      </c>
      <c r="B850" s="5" t="s">
        <v>242</v>
      </c>
      <c r="C850" s="129"/>
      <c r="D850" s="129"/>
      <c r="E850" s="129"/>
      <c r="F850" s="129"/>
      <c r="G850" s="129"/>
      <c r="H850" s="129"/>
      <c r="I850" s="130"/>
    </row>
    <row r="851" spans="1:9" ht="15.75" x14ac:dyDescent="0.25">
      <c r="A851" s="140"/>
      <c r="B851" s="133"/>
      <c r="C851" s="133"/>
      <c r="D851" s="133"/>
      <c r="E851" s="133"/>
      <c r="F851" s="133"/>
      <c r="G851" s="133"/>
      <c r="H851" s="133"/>
      <c r="I851" s="134"/>
    </row>
    <row r="852" spans="1:9" x14ac:dyDescent="0.25">
      <c r="A852" s="18" t="s">
        <v>10</v>
      </c>
      <c r="B852" s="19" t="str">
        <f>[1]!Table123[[#Headers],[08/11/2025]]</f>
        <v>08/11/2025</v>
      </c>
      <c r="C852" s="19" t="str">
        <f>[1]!Table123[[#Headers],[08/12/2025]]</f>
        <v>08/12/2025</v>
      </c>
      <c r="D852" s="19" t="str">
        <f>[1]!Table123[[#Headers],[13/08/2025]]</f>
        <v>13/08/2025</v>
      </c>
      <c r="E852" s="19" t="str">
        <f>[1]!Table123[[#Headers],[14/08/2025]]</f>
        <v>14/08/2025</v>
      </c>
      <c r="F852" s="19" t="str">
        <f>[1]!Table123[[#Headers],[15/08/20252]]</f>
        <v>15/08/20252</v>
      </c>
      <c r="G852" s="19" t="str">
        <f>[1]!Table123[[#Headers],[16/08/2025]]</f>
        <v>16/08/2025</v>
      </c>
      <c r="H852" s="19" t="str">
        <f>[1]!Table123[[#Headers],[17/08/20252]]</f>
        <v>17/08/20252</v>
      </c>
      <c r="I852" s="134"/>
    </row>
    <row r="853" spans="1:9" x14ac:dyDescent="0.25">
      <c r="A853" s="20" t="s">
        <v>11</v>
      </c>
      <c r="B853" s="21">
        <f>'[1]W-1'!B218</f>
        <v>15</v>
      </c>
      <c r="C853" s="21">
        <f>'[1]W-1'!C218</f>
        <v>11</v>
      </c>
      <c r="D853" s="21">
        <f>'[1]W-1'!D218</f>
        <v>14</v>
      </c>
      <c r="E853" s="21">
        <f>'[1]W-1'!E218</f>
        <v>13</v>
      </c>
      <c r="F853" s="21">
        <f>'[1]W-1'!F218</f>
        <v>12</v>
      </c>
      <c r="G853" s="21">
        <f>'[1]W-1'!G218</f>
        <v>11</v>
      </c>
      <c r="H853" s="21">
        <f>'[1]W-1'!H218</f>
        <v>11</v>
      </c>
      <c r="I853" s="134"/>
    </row>
    <row r="854" spans="1:9" x14ac:dyDescent="0.25">
      <c r="A854" s="20" t="s">
        <v>12</v>
      </c>
      <c r="B854" s="21">
        <f>'[1]W-1'!B219</f>
        <v>30</v>
      </c>
      <c r="C854" s="21">
        <f>'[1]W-1'!C219</f>
        <v>27</v>
      </c>
      <c r="D854" s="21">
        <f>'[1]W-1'!D219</f>
        <v>25</v>
      </c>
      <c r="E854" s="21">
        <f>'[1]W-1'!E219</f>
        <v>26</v>
      </c>
      <c r="F854" s="21">
        <f>'[1]W-1'!F219</f>
        <v>30</v>
      </c>
      <c r="G854" s="21">
        <f>'[1]W-1'!G219</f>
        <v>34</v>
      </c>
      <c r="H854" s="21">
        <f>'[1]W-1'!H219</f>
        <v>25</v>
      </c>
      <c r="I854" s="134"/>
    </row>
    <row r="855" spans="1:9" x14ac:dyDescent="0.25">
      <c r="A855" s="150"/>
      <c r="B855" s="21"/>
      <c r="C855" s="21"/>
      <c r="D855" s="21"/>
      <c r="E855" s="21"/>
      <c r="F855" s="21"/>
      <c r="G855" s="21"/>
      <c r="H855" s="21"/>
      <c r="I855" s="134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4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4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4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4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4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4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4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4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4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4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4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4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4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4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4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4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4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4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4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4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4"/>
    </row>
    <row r="877" spans="1:9" ht="15.75" thickBot="1" x14ac:dyDescent="0.3">
      <c r="A877" s="10"/>
      <c r="H877" s="2"/>
      <c r="I877" s="37"/>
    </row>
    <row r="878" spans="1:9" ht="16.5" thickBot="1" x14ac:dyDescent="0.3">
      <c r="A878" s="139" t="s">
        <v>243</v>
      </c>
      <c r="B878" s="5" t="s">
        <v>244</v>
      </c>
      <c r="C878" s="129"/>
      <c r="D878" s="129"/>
      <c r="E878" s="129"/>
      <c r="F878" s="129"/>
      <c r="G878" s="129"/>
      <c r="H878" s="129"/>
      <c r="I878" s="130"/>
    </row>
    <row r="879" spans="1:9" ht="15.75" x14ac:dyDescent="0.25">
      <c r="A879" s="140"/>
      <c r="B879" s="133"/>
      <c r="C879" s="133"/>
      <c r="D879" s="133"/>
      <c r="E879" s="133"/>
      <c r="F879" s="133"/>
      <c r="G879" s="133"/>
      <c r="H879" s="133"/>
      <c r="I879" s="134"/>
    </row>
    <row r="880" spans="1:9" ht="15.75" x14ac:dyDescent="0.25">
      <c r="A880" s="10"/>
      <c r="C880" s="151" t="s">
        <v>245</v>
      </c>
      <c r="D880" s="142" t="s">
        <v>246</v>
      </c>
      <c r="E880" s="142" t="s">
        <v>22</v>
      </c>
      <c r="F880" s="143" t="s">
        <v>33</v>
      </c>
      <c r="G880" s="133"/>
      <c r="H880" s="133"/>
      <c r="I880" s="134"/>
    </row>
    <row r="881" spans="1:9" ht="15.75" x14ac:dyDescent="0.25">
      <c r="A881" s="10"/>
      <c r="C881" s="152">
        <v>1</v>
      </c>
      <c r="D881" s="153"/>
      <c r="E881" s="153"/>
      <c r="F881" s="154"/>
      <c r="G881" s="133"/>
      <c r="H881" s="133"/>
      <c r="I881" s="134"/>
    </row>
    <row r="882" spans="1:9" ht="15.75" thickBot="1" x14ac:dyDescent="0.3">
      <c r="A882" s="10"/>
      <c r="C882"/>
      <c r="D882"/>
      <c r="E882"/>
      <c r="F882"/>
      <c r="H882" s="2"/>
      <c r="I882" s="37"/>
    </row>
    <row r="883" spans="1:9" ht="16.5" thickBot="1" x14ac:dyDescent="0.3">
      <c r="A883" s="139" t="s">
        <v>247</v>
      </c>
      <c r="B883" s="5" t="s">
        <v>248</v>
      </c>
      <c r="C883" s="129"/>
      <c r="D883" s="129"/>
      <c r="E883" s="129"/>
      <c r="F883" s="129"/>
      <c r="G883" s="129"/>
      <c r="H883" s="129"/>
      <c r="I883" s="130"/>
    </row>
    <row r="884" spans="1:9" x14ac:dyDescent="0.25">
      <c r="A884" s="10"/>
      <c r="I884" s="12"/>
    </row>
    <row r="885" spans="1:9" ht="15.75" x14ac:dyDescent="0.25">
      <c r="A885" s="10"/>
      <c r="C885" s="151" t="s">
        <v>245</v>
      </c>
      <c r="D885" s="142" t="s">
        <v>246</v>
      </c>
      <c r="E885" s="142" t="s">
        <v>22</v>
      </c>
      <c r="F885" s="143" t="s">
        <v>33</v>
      </c>
      <c r="I885" s="12"/>
    </row>
    <row r="886" spans="1:9" ht="15.75" x14ac:dyDescent="0.25">
      <c r="A886" s="10"/>
      <c r="C886" s="152">
        <v>1</v>
      </c>
      <c r="D886" s="153"/>
      <c r="E886" s="153"/>
      <c r="F886" s="154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5" t="s">
        <v>249</v>
      </c>
      <c r="B888" s="156"/>
      <c r="C888" s="156"/>
      <c r="D888" s="156"/>
      <c r="E888" s="156"/>
      <c r="F888" s="156"/>
      <c r="G888" s="156"/>
      <c r="I888" s="37"/>
    </row>
    <row r="889" spans="1:9" ht="16.5" customHeight="1" thickBot="1" x14ac:dyDescent="0.3">
      <c r="A889" s="157" t="s">
        <v>250</v>
      </c>
      <c r="B889" s="158"/>
      <c r="C889" s="158"/>
      <c r="D889" s="158"/>
      <c r="E889" s="158"/>
      <c r="F889" s="158"/>
      <c r="G889" s="158"/>
      <c r="H889" s="26"/>
      <c r="I889" s="159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L12" sqref="L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f>'[1]Publikime AL'!B2:I2</f>
        <v>45880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f>'[1]Publikime AL'!H6</f>
        <v>24903.84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tr">
        <f>'[1]Publikime AL'!B10</f>
        <v>08/11/2025</v>
      </c>
      <c r="C10" s="19" t="str">
        <f>'[1]Publikime AL'!C10</f>
        <v>08/12/2025</v>
      </c>
      <c r="D10" s="19" t="str">
        <f>'[1]Publikime AL'!D10</f>
        <v>13/08/2025</v>
      </c>
      <c r="E10" s="19" t="str">
        <f>'[1]Publikime AL'!E10</f>
        <v>14/08/2025</v>
      </c>
      <c r="F10" s="19" t="s">
        <v>410</v>
      </c>
      <c r="G10" s="19" t="str">
        <f>'[1]Publikime AL'!G10</f>
        <v>16/08/2025</v>
      </c>
      <c r="H10" s="19" t="s">
        <v>409</v>
      </c>
      <c r="I10" s="12"/>
    </row>
    <row r="11" spans="1:10" x14ac:dyDescent="0.25">
      <c r="A11" s="160" t="s">
        <v>11</v>
      </c>
      <c r="B11" s="19">
        <f>[1]!Table1[[#This Row],[0.1.1900]]</f>
        <v>641</v>
      </c>
      <c r="C11" s="19">
        <f>[1]!Table1[[#This Row],[10-27-2020]]</f>
        <v>627</v>
      </c>
      <c r="D11" s="19">
        <f>[1]!Table1[[#This Row],[10-28-2020]]</f>
        <v>653</v>
      </c>
      <c r="E11" s="19">
        <f>[1]!Table1[[#This Row],[10-29-2020]]</f>
        <v>669</v>
      </c>
      <c r="F11" s="19">
        <f>[1]!Table1[[#This Row],[10-30-2020]]</f>
        <v>679</v>
      </c>
      <c r="G11" s="19">
        <f>[1]!Table1[[#This Row],[10-31-2020]]</f>
        <v>649</v>
      </c>
      <c r="H11" s="19">
        <f>[1]!Table1[[#This Row],[11-1-2020]]</f>
        <v>700</v>
      </c>
      <c r="I11" s="12"/>
    </row>
    <row r="12" spans="1:10" x14ac:dyDescent="0.25">
      <c r="A12" s="160" t="s">
        <v>12</v>
      </c>
      <c r="B12" s="19">
        <f>[1]!Table1[[#This Row],[0.1.1900]]</f>
        <v>1236</v>
      </c>
      <c r="C12" s="19">
        <f>[1]!Table1[[#This Row],[10-27-2020]]</f>
        <v>1304</v>
      </c>
      <c r="D12" s="19">
        <f>[1]!Table1[[#This Row],[10-28-2020]]</f>
        <v>1326</v>
      </c>
      <c r="E12" s="19">
        <f>[1]!Table1[[#This Row],[10-29-2020]]</f>
        <v>1346</v>
      </c>
      <c r="F12" s="19">
        <f>[1]!Table1[[#This Row],[10-30-2020]]</f>
        <v>1356</v>
      </c>
      <c r="G12" s="19">
        <f>[1]!Table1[[#This Row],[10-31-2020]]</f>
        <v>1372</v>
      </c>
      <c r="H12" s="19">
        <f>[1]!Table1[[#This Row],[11-1-2020]]</f>
        <v>1338</v>
      </c>
      <c r="I12" s="12"/>
    </row>
    <row r="13" spans="1:10" x14ac:dyDescent="0.25">
      <c r="A13" s="161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f>'[3]Publikime AL'!D40</f>
        <v>1</v>
      </c>
      <c r="E17" s="19">
        <f>'[3]Publikime AL'!E40</f>
        <v>2</v>
      </c>
      <c r="F17" s="19">
        <f>'[3]Publikime AL'!F40</f>
        <v>3</v>
      </c>
      <c r="G17" s="19">
        <f>'[3]Publikime AL'!G40</f>
        <v>4</v>
      </c>
      <c r="I17" s="12"/>
    </row>
    <row r="18" spans="1:9" x14ac:dyDescent="0.25">
      <c r="A18" s="10"/>
      <c r="C18" s="28" t="s">
        <v>11</v>
      </c>
      <c r="D18" s="19">
        <f>'[1]Publikime AL'!D41</f>
        <v>500</v>
      </c>
      <c r="E18" s="19">
        <f>'[1]Publikime AL'!E41</f>
        <v>500</v>
      </c>
      <c r="F18" s="19">
        <f>'[1]Publikime AL'!F41</f>
        <v>500</v>
      </c>
      <c r="G18" s="19">
        <f>'[1]Publikime AL'!G41</f>
        <v>500</v>
      </c>
      <c r="I18" s="12"/>
    </row>
    <row r="19" spans="1:9" x14ac:dyDescent="0.25">
      <c r="A19" s="10"/>
      <c r="C19" s="28" t="s">
        <v>12</v>
      </c>
      <c r="D19" s="19">
        <f>'[1]Publikime AL'!D42</f>
        <v>1250</v>
      </c>
      <c r="E19" s="19">
        <f>'[1]Publikime AL'!E42</f>
        <v>1250</v>
      </c>
      <c r="F19" s="19">
        <f>'[1]Publikime AL'!F42</f>
        <v>1250</v>
      </c>
      <c r="G19" s="19">
        <f>'[1]Publikime AL'!G42</f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40"/>
      <c r="C23" s="40"/>
      <c r="D23" s="40"/>
      <c r="E23" s="40"/>
      <c r="F23" s="40"/>
      <c r="G23" s="40"/>
      <c r="I23" s="12"/>
    </row>
    <row r="24" spans="1:9" x14ac:dyDescent="0.25">
      <c r="A24" s="10"/>
      <c r="C24" s="221">
        <f>YEAR(B2)</f>
        <v>2025</v>
      </c>
      <c r="D24" s="222"/>
      <c r="E24" s="223"/>
      <c r="F24" s="162"/>
      <c r="I24" s="12"/>
    </row>
    <row r="25" spans="1:9" x14ac:dyDescent="0.25">
      <c r="A25" s="10"/>
      <c r="C25" s="35" t="s">
        <v>262</v>
      </c>
      <c r="D25" s="36" t="s">
        <v>11</v>
      </c>
      <c r="E25" s="36" t="s">
        <v>12</v>
      </c>
      <c r="G25" s="11"/>
      <c r="I25" s="37"/>
    </row>
    <row r="26" spans="1:9" x14ac:dyDescent="0.25">
      <c r="A26" s="10"/>
      <c r="C26" s="28">
        <v>1</v>
      </c>
      <c r="D26" s="137">
        <f>'[1]Publikime AL'!D72</f>
        <v>550</v>
      </c>
      <c r="E26" s="137">
        <f>'[1]Publikime AL'!E72</f>
        <v>1300</v>
      </c>
      <c r="G26" s="11"/>
      <c r="I26" s="37"/>
    </row>
    <row r="27" spans="1:9" x14ac:dyDescent="0.25">
      <c r="A27" s="10"/>
      <c r="C27" s="28">
        <v>2</v>
      </c>
      <c r="D27" s="137">
        <f>'[1]Publikime AL'!D73</f>
        <v>550</v>
      </c>
      <c r="E27" s="137">
        <f>'[1]Publikime AL'!E73</f>
        <v>1350</v>
      </c>
      <c r="G27" s="11"/>
      <c r="I27" s="37"/>
    </row>
    <row r="28" spans="1:9" x14ac:dyDescent="0.25">
      <c r="A28" s="10"/>
      <c r="C28" s="28">
        <v>3</v>
      </c>
      <c r="D28" s="137">
        <f>'[1]Publikime AL'!D74</f>
        <v>550</v>
      </c>
      <c r="E28" s="137">
        <f>'[1]Publikime AL'!E74</f>
        <v>1450</v>
      </c>
      <c r="G28" s="11"/>
      <c r="I28" s="37"/>
    </row>
    <row r="29" spans="1:9" x14ac:dyDescent="0.25">
      <c r="A29" s="10"/>
      <c r="C29" s="28">
        <v>4</v>
      </c>
      <c r="D29" s="137">
        <f>'[1]Publikime AL'!D75</f>
        <v>600</v>
      </c>
      <c r="E29" s="137">
        <f>'[1]Publikime AL'!E75</f>
        <v>1600</v>
      </c>
      <c r="G29" s="11"/>
      <c r="I29" s="37"/>
    </row>
    <row r="30" spans="1:9" x14ac:dyDescent="0.25">
      <c r="A30" s="10"/>
      <c r="C30" s="28">
        <v>5</v>
      </c>
      <c r="D30" s="137">
        <f>'[1]Publikime AL'!D76</f>
        <v>600</v>
      </c>
      <c r="E30" s="137">
        <f>'[1]Publikime AL'!E76</f>
        <v>1650</v>
      </c>
      <c r="G30" s="11"/>
      <c r="I30" s="37"/>
    </row>
    <row r="31" spans="1:9" x14ac:dyDescent="0.25">
      <c r="A31" s="10"/>
      <c r="C31" s="28">
        <f t="shared" ref="C31:C77" si="0">C30+1</f>
        <v>6</v>
      </c>
      <c r="D31" s="137">
        <f>'[1]Publikime AL'!D77</f>
        <v>550</v>
      </c>
      <c r="E31" s="137">
        <f>'[1]Publikime AL'!E77</f>
        <v>1500</v>
      </c>
      <c r="G31" s="11"/>
      <c r="I31" s="37"/>
    </row>
    <row r="32" spans="1:9" x14ac:dyDescent="0.25">
      <c r="A32" s="10"/>
      <c r="C32" s="28">
        <f t="shared" si="0"/>
        <v>7</v>
      </c>
      <c r="D32" s="137">
        <f>'[1]Publikime AL'!D78</f>
        <v>550</v>
      </c>
      <c r="E32" s="137">
        <f>'[1]Publikime AL'!E78</f>
        <v>1450</v>
      </c>
      <c r="G32" s="11"/>
      <c r="I32" s="37"/>
    </row>
    <row r="33" spans="1:9" x14ac:dyDescent="0.25">
      <c r="A33" s="10"/>
      <c r="C33" s="28">
        <f t="shared" si="0"/>
        <v>8</v>
      </c>
      <c r="D33" s="137">
        <f>'[1]Publikime AL'!D79</f>
        <v>550</v>
      </c>
      <c r="E33" s="137">
        <f>'[1]Publikime AL'!E79</f>
        <v>1400</v>
      </c>
      <c r="G33" s="11"/>
      <c r="I33" s="37"/>
    </row>
    <row r="34" spans="1:9" x14ac:dyDescent="0.25">
      <c r="A34" s="10"/>
      <c r="C34" s="28">
        <f t="shared" si="0"/>
        <v>9</v>
      </c>
      <c r="D34" s="137">
        <f>'[1]Publikime AL'!D80</f>
        <v>550</v>
      </c>
      <c r="E34" s="137">
        <f>'[1]Publikime AL'!E80</f>
        <v>1300</v>
      </c>
      <c r="G34" s="11"/>
      <c r="I34" s="37"/>
    </row>
    <row r="35" spans="1:9" x14ac:dyDescent="0.25">
      <c r="A35" s="10"/>
      <c r="C35" s="28">
        <f t="shared" si="0"/>
        <v>10</v>
      </c>
      <c r="D35" s="137">
        <f>'[1]Publikime AL'!D81</f>
        <v>550</v>
      </c>
      <c r="E35" s="137">
        <f>'[1]Publikime AL'!E81</f>
        <v>1250</v>
      </c>
      <c r="G35" s="11"/>
      <c r="I35" s="37"/>
    </row>
    <row r="36" spans="1:9" x14ac:dyDescent="0.25">
      <c r="A36" s="10"/>
      <c r="C36" s="28">
        <f t="shared" si="0"/>
        <v>11</v>
      </c>
      <c r="D36" s="137">
        <f>'[1]Publikime AL'!D82</f>
        <v>550</v>
      </c>
      <c r="E36" s="137">
        <f>'[1]Publikime AL'!E82</f>
        <v>1250</v>
      </c>
      <c r="G36" s="11"/>
      <c r="I36" s="37"/>
    </row>
    <row r="37" spans="1:9" x14ac:dyDescent="0.25">
      <c r="A37" s="10"/>
      <c r="C37" s="28">
        <f t="shared" si="0"/>
        <v>12</v>
      </c>
      <c r="D37" s="137">
        <f>'[1]Publikime AL'!D83</f>
        <v>550</v>
      </c>
      <c r="E37" s="137">
        <f>'[1]Publikime AL'!E83</f>
        <v>1250</v>
      </c>
      <c r="G37" s="11"/>
      <c r="I37" s="37"/>
    </row>
    <row r="38" spans="1:9" ht="15.75" customHeight="1" x14ac:dyDescent="0.25">
      <c r="A38" s="10"/>
      <c r="C38" s="28">
        <f t="shared" si="0"/>
        <v>13</v>
      </c>
      <c r="D38" s="137">
        <f>'[1]Publikime AL'!D84</f>
        <v>550</v>
      </c>
      <c r="E38" s="137">
        <f>'[1]Publikime AL'!E84</f>
        <v>1200</v>
      </c>
      <c r="G38" s="11"/>
      <c r="I38" s="37"/>
    </row>
    <row r="39" spans="1:9" x14ac:dyDescent="0.25">
      <c r="A39" s="10"/>
      <c r="C39" s="28">
        <f t="shared" si="0"/>
        <v>14</v>
      </c>
      <c r="D39" s="137">
        <f>'[1]Publikime AL'!D85</f>
        <v>550</v>
      </c>
      <c r="E39" s="137">
        <f>'[1]Publikime AL'!E85</f>
        <v>1200</v>
      </c>
      <c r="G39" s="11"/>
      <c r="I39" s="37"/>
    </row>
    <row r="40" spans="1:9" x14ac:dyDescent="0.25">
      <c r="A40" s="10"/>
      <c r="C40" s="28">
        <f t="shared" si="0"/>
        <v>15</v>
      </c>
      <c r="D40" s="137">
        <f>'[1]Publikime AL'!D86</f>
        <v>550</v>
      </c>
      <c r="E40" s="137">
        <f>'[1]Publikime AL'!E86</f>
        <v>1150</v>
      </c>
      <c r="G40" s="11"/>
      <c r="I40" s="37"/>
    </row>
    <row r="41" spans="1:9" x14ac:dyDescent="0.25">
      <c r="A41" s="10"/>
      <c r="C41" s="28">
        <f t="shared" si="0"/>
        <v>16</v>
      </c>
      <c r="D41" s="137">
        <f>'[1]Publikime AL'!D87</f>
        <v>550</v>
      </c>
      <c r="E41" s="137">
        <f>'[1]Publikime AL'!E87</f>
        <v>1100</v>
      </c>
      <c r="G41" s="11"/>
      <c r="I41" s="37"/>
    </row>
    <row r="42" spans="1:9" x14ac:dyDescent="0.25">
      <c r="A42" s="10"/>
      <c r="C42" s="28">
        <f t="shared" si="0"/>
        <v>17</v>
      </c>
      <c r="D42" s="137">
        <f>'[1]Publikime AL'!D88</f>
        <v>550</v>
      </c>
      <c r="E42" s="137">
        <f>'[1]Publikime AL'!E88</f>
        <v>1100</v>
      </c>
      <c r="G42" s="11"/>
      <c r="I42" s="37"/>
    </row>
    <row r="43" spans="1:9" x14ac:dyDescent="0.25">
      <c r="A43" s="10"/>
      <c r="C43" s="28">
        <f t="shared" si="0"/>
        <v>18</v>
      </c>
      <c r="D43" s="137">
        <f>'[1]Publikime AL'!D89</f>
        <v>550</v>
      </c>
      <c r="E43" s="137">
        <f>'[1]Publikime AL'!E89</f>
        <v>1050</v>
      </c>
      <c r="G43" s="11"/>
      <c r="I43" s="37"/>
    </row>
    <row r="44" spans="1:9" x14ac:dyDescent="0.25">
      <c r="A44" s="10"/>
      <c r="C44" s="28">
        <f t="shared" si="0"/>
        <v>19</v>
      </c>
      <c r="D44" s="137">
        <f>'[1]Publikime AL'!D90</f>
        <v>550</v>
      </c>
      <c r="E44" s="137">
        <f>'[1]Publikime AL'!E90</f>
        <v>1050</v>
      </c>
      <c r="G44" s="11"/>
      <c r="I44" s="37"/>
    </row>
    <row r="45" spans="1:9" x14ac:dyDescent="0.25">
      <c r="A45" s="10"/>
      <c r="C45" s="28">
        <f t="shared" si="0"/>
        <v>20</v>
      </c>
      <c r="D45" s="137">
        <f>'[1]Publikime AL'!D91</f>
        <v>510</v>
      </c>
      <c r="E45" s="137">
        <f>'[1]Publikime AL'!E91</f>
        <v>1000</v>
      </c>
      <c r="G45" s="11"/>
      <c r="I45" s="37"/>
    </row>
    <row r="46" spans="1:9" x14ac:dyDescent="0.25">
      <c r="A46" s="10"/>
      <c r="C46" s="28">
        <f t="shared" si="0"/>
        <v>21</v>
      </c>
      <c r="D46" s="137">
        <f>'[1]Publikime AL'!D92</f>
        <v>510</v>
      </c>
      <c r="E46" s="137">
        <f>'[1]Publikime AL'!E92</f>
        <v>1000</v>
      </c>
      <c r="G46" s="11"/>
      <c r="I46" s="37"/>
    </row>
    <row r="47" spans="1:9" x14ac:dyDescent="0.25">
      <c r="A47" s="10"/>
      <c r="C47" s="28">
        <f t="shared" si="0"/>
        <v>22</v>
      </c>
      <c r="D47" s="137">
        <f>'[1]Publikime AL'!D93</f>
        <v>550</v>
      </c>
      <c r="E47" s="137">
        <f>'[1]Publikime AL'!E93</f>
        <v>1050</v>
      </c>
      <c r="G47" s="11"/>
      <c r="I47" s="37"/>
    </row>
    <row r="48" spans="1:9" x14ac:dyDescent="0.25">
      <c r="A48" s="10"/>
      <c r="C48" s="28">
        <f t="shared" si="0"/>
        <v>23</v>
      </c>
      <c r="D48" s="137">
        <f>'[1]Publikime AL'!D94</f>
        <v>510</v>
      </c>
      <c r="E48" s="137">
        <f>'[1]Publikime AL'!E94</f>
        <v>990</v>
      </c>
      <c r="G48" s="11"/>
      <c r="I48" s="37"/>
    </row>
    <row r="49" spans="1:9" x14ac:dyDescent="0.25">
      <c r="A49" s="10"/>
      <c r="C49" s="28">
        <f t="shared" si="0"/>
        <v>24</v>
      </c>
      <c r="D49" s="137">
        <f>'[1]Publikime AL'!D95</f>
        <v>550</v>
      </c>
      <c r="E49" s="137">
        <f>'[1]Publikime AL'!E95</f>
        <v>1100</v>
      </c>
      <c r="G49" s="11"/>
      <c r="I49" s="37"/>
    </row>
    <row r="50" spans="1:9" x14ac:dyDescent="0.25">
      <c r="A50" s="10"/>
      <c r="C50" s="28">
        <f t="shared" si="0"/>
        <v>25</v>
      </c>
      <c r="D50" s="137">
        <f>'[1]Publikime AL'!D96</f>
        <v>550</v>
      </c>
      <c r="E50" s="137">
        <f>'[1]Publikime AL'!E96</f>
        <v>1100</v>
      </c>
      <c r="G50" s="11"/>
      <c r="I50" s="37"/>
    </row>
    <row r="51" spans="1:9" x14ac:dyDescent="0.25">
      <c r="A51" s="10"/>
      <c r="C51" s="28">
        <f t="shared" si="0"/>
        <v>26</v>
      </c>
      <c r="D51" s="137">
        <f>'[1]Publikime AL'!D97</f>
        <v>600</v>
      </c>
      <c r="E51" s="137">
        <f>'[1]Publikime AL'!E97</f>
        <v>1150</v>
      </c>
      <c r="G51" s="11"/>
      <c r="I51" s="37"/>
    </row>
    <row r="52" spans="1:9" x14ac:dyDescent="0.25">
      <c r="A52" s="10"/>
      <c r="C52" s="28">
        <f t="shared" si="0"/>
        <v>27</v>
      </c>
      <c r="D52" s="137">
        <f>'[1]Publikime AL'!D98</f>
        <v>600</v>
      </c>
      <c r="E52" s="137">
        <f>'[1]Publikime AL'!E98</f>
        <v>1150</v>
      </c>
      <c r="G52" s="11"/>
      <c r="I52" s="37"/>
    </row>
    <row r="53" spans="1:9" x14ac:dyDescent="0.25">
      <c r="A53" s="10"/>
      <c r="C53" s="28">
        <f t="shared" si="0"/>
        <v>28</v>
      </c>
      <c r="D53" s="137">
        <f>'[1]Publikime AL'!D99</f>
        <v>600</v>
      </c>
      <c r="E53" s="137">
        <f>'[1]Publikime AL'!E99</f>
        <v>1200</v>
      </c>
      <c r="G53" s="11"/>
      <c r="I53" s="37"/>
    </row>
    <row r="54" spans="1:9" x14ac:dyDescent="0.25">
      <c r="A54" s="10"/>
      <c r="C54" s="28">
        <f t="shared" si="0"/>
        <v>29</v>
      </c>
      <c r="D54" s="137">
        <f>'[1]Publikime AL'!D100</f>
        <v>600</v>
      </c>
      <c r="E54" s="137">
        <f>'[1]Publikime AL'!E100</f>
        <v>1200</v>
      </c>
      <c r="G54" s="11"/>
      <c r="I54" s="37"/>
    </row>
    <row r="55" spans="1:9" x14ac:dyDescent="0.25">
      <c r="A55" s="10"/>
      <c r="C55" s="28">
        <f t="shared" si="0"/>
        <v>30</v>
      </c>
      <c r="D55" s="137">
        <f>'[1]Publikime AL'!D101</f>
        <v>600</v>
      </c>
      <c r="E55" s="137">
        <f>'[1]Publikime AL'!E101</f>
        <v>1200</v>
      </c>
      <c r="G55" s="11"/>
      <c r="I55" s="37"/>
    </row>
    <row r="56" spans="1:9" x14ac:dyDescent="0.25">
      <c r="A56" s="10"/>
      <c r="C56" s="28">
        <f t="shared" si="0"/>
        <v>31</v>
      </c>
      <c r="D56" s="137">
        <f>'[1]Publikime AL'!D102</f>
        <v>650</v>
      </c>
      <c r="E56" s="137">
        <f>'[1]Publikime AL'!E102</f>
        <v>1200</v>
      </c>
      <c r="G56" s="11"/>
      <c r="I56" s="37"/>
    </row>
    <row r="57" spans="1:9" x14ac:dyDescent="0.25">
      <c r="A57" s="10"/>
      <c r="C57" s="28">
        <f t="shared" si="0"/>
        <v>32</v>
      </c>
      <c r="D57" s="137">
        <f>'[1]Publikime AL'!D103</f>
        <v>650</v>
      </c>
      <c r="E57" s="137">
        <f>'[1]Publikime AL'!E103</f>
        <v>1200</v>
      </c>
      <c r="G57" s="11"/>
      <c r="I57" s="37"/>
    </row>
    <row r="58" spans="1:9" x14ac:dyDescent="0.25">
      <c r="A58" s="10"/>
      <c r="C58" s="28">
        <f t="shared" si="0"/>
        <v>33</v>
      </c>
      <c r="D58" s="137">
        <f>'[1]Publikime AL'!D104</f>
        <v>630</v>
      </c>
      <c r="E58" s="137">
        <f>'[1]Publikime AL'!E104</f>
        <v>1200</v>
      </c>
      <c r="G58" s="11"/>
      <c r="I58" s="37"/>
    </row>
    <row r="59" spans="1:9" x14ac:dyDescent="0.25">
      <c r="A59" s="10"/>
      <c r="C59" s="28">
        <f t="shared" si="0"/>
        <v>34</v>
      </c>
      <c r="D59" s="137">
        <f>'[1]Publikime AL'!D105</f>
        <v>550</v>
      </c>
      <c r="E59" s="137">
        <f>'[1]Publikime AL'!E105</f>
        <v>1100</v>
      </c>
      <c r="G59" s="11"/>
      <c r="I59" s="37"/>
    </row>
    <row r="60" spans="1:9" x14ac:dyDescent="0.25">
      <c r="A60" s="10"/>
      <c r="C60" s="28">
        <f t="shared" si="0"/>
        <v>35</v>
      </c>
      <c r="D60" s="137">
        <f>'[1]Publikime AL'!D106</f>
        <v>550</v>
      </c>
      <c r="E60" s="137">
        <f>'[1]Publikime AL'!E106</f>
        <v>1050</v>
      </c>
      <c r="G60" s="11"/>
      <c r="I60" s="37"/>
    </row>
    <row r="61" spans="1:9" x14ac:dyDescent="0.25">
      <c r="A61" s="10"/>
      <c r="C61" s="28">
        <f t="shared" si="0"/>
        <v>36</v>
      </c>
      <c r="D61" s="137">
        <f>'[1]Publikime AL'!D107</f>
        <v>510</v>
      </c>
      <c r="E61" s="137">
        <f>'[1]Publikime AL'!E107</f>
        <v>1000</v>
      </c>
      <c r="G61" s="11"/>
      <c r="I61" s="37"/>
    </row>
    <row r="62" spans="1:9" x14ac:dyDescent="0.25">
      <c r="A62" s="10"/>
      <c r="C62" s="28">
        <f t="shared" si="0"/>
        <v>37</v>
      </c>
      <c r="D62" s="137">
        <f>'[1]Publikime AL'!D108</f>
        <v>550</v>
      </c>
      <c r="E62" s="137">
        <f>'[1]Publikime AL'!E108</f>
        <v>1050</v>
      </c>
      <c r="G62" s="11"/>
      <c r="I62" s="37"/>
    </row>
    <row r="63" spans="1:9" x14ac:dyDescent="0.25">
      <c r="A63" s="10"/>
      <c r="C63" s="28">
        <f t="shared" si="0"/>
        <v>38</v>
      </c>
      <c r="D63" s="137">
        <f>'[1]Publikime AL'!D109</f>
        <v>550</v>
      </c>
      <c r="E63" s="137">
        <f>'[1]Publikime AL'!E109</f>
        <v>1100</v>
      </c>
      <c r="G63" s="11"/>
      <c r="I63" s="37"/>
    </row>
    <row r="64" spans="1:9" x14ac:dyDescent="0.25">
      <c r="A64" s="10"/>
      <c r="C64" s="28">
        <f t="shared" si="0"/>
        <v>39</v>
      </c>
      <c r="D64" s="137">
        <f>'[1]Publikime AL'!D110</f>
        <v>510</v>
      </c>
      <c r="E64" s="137">
        <f>'[1]Publikime AL'!E110</f>
        <v>1050</v>
      </c>
      <c r="G64" s="11"/>
      <c r="I64" s="37"/>
    </row>
    <row r="65" spans="1:9" x14ac:dyDescent="0.25">
      <c r="A65" s="10"/>
      <c r="C65" s="28">
        <f t="shared" si="0"/>
        <v>40</v>
      </c>
      <c r="D65" s="137">
        <f>'[1]Publikime AL'!D111</f>
        <v>550</v>
      </c>
      <c r="E65" s="137">
        <f>'[1]Publikime AL'!E111</f>
        <v>1100</v>
      </c>
      <c r="G65" s="11"/>
      <c r="I65" s="37"/>
    </row>
    <row r="66" spans="1:9" x14ac:dyDescent="0.25">
      <c r="A66" s="10"/>
      <c r="C66" s="28">
        <f t="shared" si="0"/>
        <v>41</v>
      </c>
      <c r="D66" s="137">
        <f>'[1]Publikime AL'!D112</f>
        <v>550</v>
      </c>
      <c r="E66" s="137">
        <f>'[1]Publikime AL'!E112</f>
        <v>1100</v>
      </c>
      <c r="G66" s="11"/>
      <c r="I66" s="37"/>
    </row>
    <row r="67" spans="1:9" x14ac:dyDescent="0.25">
      <c r="A67" s="10"/>
      <c r="C67" s="28">
        <f t="shared" si="0"/>
        <v>42</v>
      </c>
      <c r="D67" s="137">
        <f>'[1]Publikime AL'!D113</f>
        <v>550</v>
      </c>
      <c r="E67" s="137">
        <f>'[1]Publikime AL'!E113</f>
        <v>1100</v>
      </c>
      <c r="G67" s="11"/>
      <c r="I67" s="37"/>
    </row>
    <row r="68" spans="1:9" ht="15.75" customHeight="1" x14ac:dyDescent="0.25">
      <c r="A68" s="10"/>
      <c r="C68" s="28">
        <f t="shared" si="0"/>
        <v>43</v>
      </c>
      <c r="D68" s="137">
        <f>'[1]Publikime AL'!D114</f>
        <v>550</v>
      </c>
      <c r="E68" s="137">
        <f>'[1]Publikime AL'!E114</f>
        <v>1150</v>
      </c>
      <c r="G68" s="11"/>
      <c r="I68" s="37"/>
    </row>
    <row r="69" spans="1:9" x14ac:dyDescent="0.25">
      <c r="A69" s="10"/>
      <c r="C69" s="28">
        <f t="shared" si="0"/>
        <v>44</v>
      </c>
      <c r="D69" s="137">
        <f>'[1]Publikime AL'!D115</f>
        <v>550</v>
      </c>
      <c r="E69" s="137">
        <f>'[1]Publikime AL'!E115</f>
        <v>1200</v>
      </c>
      <c r="G69" s="11"/>
      <c r="I69" s="37"/>
    </row>
    <row r="70" spans="1:9" x14ac:dyDescent="0.25">
      <c r="A70" s="10"/>
      <c r="C70" s="28">
        <f t="shared" si="0"/>
        <v>45</v>
      </c>
      <c r="D70" s="137">
        <f>'[1]Publikime AL'!D116</f>
        <v>550</v>
      </c>
      <c r="E70" s="137">
        <f>'[1]Publikime AL'!E116</f>
        <v>1200</v>
      </c>
      <c r="G70" s="11"/>
      <c r="I70" s="37"/>
    </row>
    <row r="71" spans="1:9" x14ac:dyDescent="0.25">
      <c r="A71" s="10"/>
      <c r="C71" s="28">
        <f t="shared" si="0"/>
        <v>46</v>
      </c>
      <c r="D71" s="137">
        <f>'[1]Publikime AL'!D117</f>
        <v>550</v>
      </c>
      <c r="E71" s="137">
        <f>'[1]Publikime AL'!E117</f>
        <v>1250</v>
      </c>
      <c r="G71" s="11"/>
      <c r="I71" s="37"/>
    </row>
    <row r="72" spans="1:9" x14ac:dyDescent="0.25">
      <c r="A72" s="10"/>
      <c r="C72" s="28">
        <f t="shared" si="0"/>
        <v>47</v>
      </c>
      <c r="D72" s="137">
        <f>'[1]Publikime AL'!D118</f>
        <v>550</v>
      </c>
      <c r="E72" s="137">
        <f>'[1]Publikime AL'!E118</f>
        <v>1300</v>
      </c>
      <c r="G72" s="11"/>
      <c r="I72" s="37"/>
    </row>
    <row r="73" spans="1:9" x14ac:dyDescent="0.25">
      <c r="A73" s="10"/>
      <c r="C73" s="28">
        <f t="shared" si="0"/>
        <v>48</v>
      </c>
      <c r="D73" s="137">
        <f>'[1]Publikime AL'!D119</f>
        <v>550</v>
      </c>
      <c r="E73" s="137">
        <f>'[1]Publikime AL'!E119</f>
        <v>1300</v>
      </c>
      <c r="G73" s="11"/>
      <c r="I73" s="37"/>
    </row>
    <row r="74" spans="1:9" x14ac:dyDescent="0.25">
      <c r="A74" s="10"/>
      <c r="C74" s="28">
        <f t="shared" si="0"/>
        <v>49</v>
      </c>
      <c r="D74" s="137">
        <f>'[1]Publikime AL'!D120</f>
        <v>550</v>
      </c>
      <c r="E74" s="137">
        <f>'[1]Publikime AL'!E120</f>
        <v>1350</v>
      </c>
      <c r="G74" s="11"/>
      <c r="I74" s="37"/>
    </row>
    <row r="75" spans="1:9" x14ac:dyDescent="0.25">
      <c r="A75" s="10"/>
      <c r="C75" s="28">
        <f t="shared" si="0"/>
        <v>50</v>
      </c>
      <c r="D75" s="137">
        <f>'[1]Publikime AL'!D121</f>
        <v>550</v>
      </c>
      <c r="E75" s="137">
        <f>'[1]Publikime AL'!E121</f>
        <v>1400</v>
      </c>
      <c r="G75" s="11"/>
      <c r="I75" s="37"/>
    </row>
    <row r="76" spans="1:9" x14ac:dyDescent="0.25">
      <c r="A76" s="10"/>
      <c r="C76" s="28">
        <f t="shared" si="0"/>
        <v>51</v>
      </c>
      <c r="D76" s="137">
        <f>'[1]Publikime AL'!D122</f>
        <v>550</v>
      </c>
      <c r="E76" s="137">
        <f>'[1]Publikime AL'!E122</f>
        <v>1450</v>
      </c>
      <c r="G76" s="11"/>
      <c r="I76" s="37"/>
    </row>
    <row r="77" spans="1:9" x14ac:dyDescent="0.25">
      <c r="A77" s="10"/>
      <c r="C77" s="30">
        <f t="shared" si="0"/>
        <v>52</v>
      </c>
      <c r="D77" s="137">
        <f>'[1]Publikime AL'!D123</f>
        <v>550</v>
      </c>
      <c r="E77" s="137">
        <f>'[1]Publikime AL'!E123</f>
        <v>1550</v>
      </c>
      <c r="G77" s="11"/>
      <c r="I77" s="37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9">
        <f>'[3]Publikime AL'!H154</f>
        <v>1150000</v>
      </c>
      <c r="I79" s="9" t="s">
        <v>7</v>
      </c>
    </row>
    <row r="80" spans="1:9" ht="15.75" thickBot="1" x14ac:dyDescent="0.3">
      <c r="A80" s="10"/>
      <c r="B80" s="40"/>
      <c r="C80" s="40"/>
      <c r="D80" s="40"/>
      <c r="E80" s="40"/>
      <c r="F80" s="40"/>
      <c r="G80" s="40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42"/>
      <c r="B82" s="40"/>
      <c r="C82" s="40"/>
      <c r="D82" s="40"/>
      <c r="E82" s="40"/>
      <c r="F82" s="40"/>
      <c r="G82" s="40"/>
      <c r="H82" s="40"/>
      <c r="I82" s="12"/>
    </row>
    <row r="83" spans="1:9" x14ac:dyDescent="0.25">
      <c r="A83" s="10"/>
      <c r="B83" s="40"/>
      <c r="C83" s="198">
        <f>B2-DAY(2)</f>
        <v>45878</v>
      </c>
      <c r="D83" s="199"/>
      <c r="E83" s="199"/>
      <c r="F83" s="200"/>
      <c r="G83" s="40"/>
      <c r="I83" s="12"/>
    </row>
    <row r="84" spans="1:9" x14ac:dyDescent="0.25">
      <c r="A84" s="10"/>
      <c r="B84" s="40"/>
      <c r="C84" s="43" t="s">
        <v>267</v>
      </c>
      <c r="D84" s="44" t="s">
        <v>268</v>
      </c>
      <c r="E84" s="44" t="s">
        <v>269</v>
      </c>
      <c r="F84" s="45" t="s">
        <v>270</v>
      </c>
      <c r="G84" s="40"/>
      <c r="I84" s="12"/>
    </row>
    <row r="85" spans="1:9" x14ac:dyDescent="0.25">
      <c r="A85" s="10"/>
      <c r="B85" s="40"/>
      <c r="C85" s="46">
        <v>1</v>
      </c>
      <c r="D85" s="47">
        <f>'[1]Publikime AL'!D160</f>
        <v>386.73391608999998</v>
      </c>
      <c r="E85" s="47">
        <f>'[1]Publikime AL'!E160</f>
        <v>-435.45212701999998</v>
      </c>
      <c r="F85" s="47">
        <f>'[1]Publikime AL'!F160</f>
        <v>822.1860431099999</v>
      </c>
      <c r="G85" s="40"/>
      <c r="I85" s="12"/>
    </row>
    <row r="86" spans="1:9" x14ac:dyDescent="0.25">
      <c r="A86" s="10"/>
      <c r="B86" s="40"/>
      <c r="C86" s="46">
        <v>2</v>
      </c>
      <c r="D86" s="47">
        <f>'[1]Publikime AL'!D161</f>
        <v>272.05634969999988</v>
      </c>
      <c r="E86" s="47">
        <f>'[1]Publikime AL'!E161</f>
        <v>-468.60723330000008</v>
      </c>
      <c r="F86" s="47">
        <f>'[1]Publikime AL'!F161</f>
        <v>740.66358300000002</v>
      </c>
      <c r="G86" s="40"/>
      <c r="I86" s="12"/>
    </row>
    <row r="87" spans="1:9" x14ac:dyDescent="0.25">
      <c r="A87" s="10"/>
      <c r="B87" s="40"/>
      <c r="C87" s="46">
        <v>3</v>
      </c>
      <c r="D87" s="47">
        <f>'[1]Publikime AL'!D162</f>
        <v>216.00791223000002</v>
      </c>
      <c r="E87" s="47">
        <f>'[1]Publikime AL'!E162</f>
        <v>-480.02058813999986</v>
      </c>
      <c r="F87" s="47">
        <f>'[1]Publikime AL'!F162</f>
        <v>696.02850036999985</v>
      </c>
      <c r="G87" s="40"/>
      <c r="I87" s="12"/>
    </row>
    <row r="88" spans="1:9" x14ac:dyDescent="0.25">
      <c r="A88" s="10"/>
      <c r="B88" s="40"/>
      <c r="C88" s="46">
        <v>4</v>
      </c>
      <c r="D88" s="47">
        <f>'[1]Publikime AL'!D163</f>
        <v>194.34432009000008</v>
      </c>
      <c r="E88" s="47">
        <f>'[1]Publikime AL'!E163</f>
        <v>-474.98191596999993</v>
      </c>
      <c r="F88" s="47">
        <f>'[1]Publikime AL'!F163</f>
        <v>669.32623606000004</v>
      </c>
      <c r="G88" s="40"/>
      <c r="I88" s="12"/>
    </row>
    <row r="89" spans="1:9" x14ac:dyDescent="0.25">
      <c r="A89" s="10"/>
      <c r="B89" s="40"/>
      <c r="C89" s="46">
        <v>5</v>
      </c>
      <c r="D89" s="47">
        <f>'[1]Publikime AL'!D164</f>
        <v>188.27699298999997</v>
      </c>
      <c r="E89" s="47">
        <f>'[1]Publikime AL'!E164</f>
        <v>-472.87938366000009</v>
      </c>
      <c r="F89" s="47">
        <f>'[1]Publikime AL'!F164</f>
        <v>661.15637665000008</v>
      </c>
      <c r="G89" s="40"/>
      <c r="I89" s="12"/>
    </row>
    <row r="90" spans="1:9" x14ac:dyDescent="0.25">
      <c r="A90" s="10"/>
      <c r="B90" s="40"/>
      <c r="C90" s="46">
        <v>6</v>
      </c>
      <c r="D90" s="47">
        <f>'[1]Publikime AL'!D165</f>
        <v>216.36414709999997</v>
      </c>
      <c r="E90" s="47">
        <f>'[1]Publikime AL'!E165</f>
        <v>-467.81161536000002</v>
      </c>
      <c r="F90" s="47">
        <f>'[1]Publikime AL'!F165</f>
        <v>684.17576245999999</v>
      </c>
      <c r="G90" s="40"/>
      <c r="I90" s="12"/>
    </row>
    <row r="91" spans="1:9" x14ac:dyDescent="0.25">
      <c r="A91" s="10"/>
      <c r="B91" s="40"/>
      <c r="C91" s="46">
        <v>7</v>
      </c>
      <c r="D91" s="47">
        <f>'[1]Publikime AL'!D166</f>
        <v>323.03034515999997</v>
      </c>
      <c r="E91" s="47">
        <f>'[1]Publikime AL'!E166</f>
        <v>-438.19836350999998</v>
      </c>
      <c r="F91" s="47">
        <f>'[1]Publikime AL'!F166</f>
        <v>761.22870866999995</v>
      </c>
      <c r="G91" s="40"/>
      <c r="I91" s="12"/>
    </row>
    <row r="92" spans="1:9" x14ac:dyDescent="0.25">
      <c r="A92" s="10"/>
      <c r="B92" s="40"/>
      <c r="C92" s="46">
        <v>8</v>
      </c>
      <c r="D92" s="47">
        <f>'[1]Publikime AL'!D167</f>
        <v>443.31709291999988</v>
      </c>
      <c r="E92" s="47">
        <f>'[1]Publikime AL'!E167</f>
        <v>-419.09364418999996</v>
      </c>
      <c r="F92" s="47">
        <f>'[1]Publikime AL'!F167</f>
        <v>862.4107371099999</v>
      </c>
      <c r="G92" s="40"/>
      <c r="I92" s="12"/>
    </row>
    <row r="93" spans="1:9" x14ac:dyDescent="0.25">
      <c r="A93" s="10"/>
      <c r="B93" s="40"/>
      <c r="C93" s="46">
        <v>9</v>
      </c>
      <c r="D93" s="47">
        <f>'[1]Publikime AL'!D168</f>
        <v>422.12877875999999</v>
      </c>
      <c r="E93" s="47">
        <f>'[1]Publikime AL'!E168</f>
        <v>-513.00714777000019</v>
      </c>
      <c r="F93" s="47">
        <f>'[1]Publikime AL'!F168</f>
        <v>935.13592653000023</v>
      </c>
      <c r="G93" s="40"/>
      <c r="I93" s="12"/>
    </row>
    <row r="94" spans="1:9" x14ac:dyDescent="0.25">
      <c r="A94" s="10"/>
      <c r="B94" s="40"/>
      <c r="C94" s="46">
        <v>10</v>
      </c>
      <c r="D94" s="47">
        <f>'[1]Publikime AL'!D169</f>
        <v>451.82943785000003</v>
      </c>
      <c r="E94" s="47">
        <f>'[1]Publikime AL'!E169</f>
        <v>-533.63289099999986</v>
      </c>
      <c r="F94" s="47">
        <f>'[1]Publikime AL'!F169</f>
        <v>985.46232884999995</v>
      </c>
      <c r="G94" s="40"/>
      <c r="I94" s="12"/>
    </row>
    <row r="95" spans="1:9" x14ac:dyDescent="0.25">
      <c r="A95" s="10"/>
      <c r="B95" s="40"/>
      <c r="C95" s="46">
        <v>11</v>
      </c>
      <c r="D95" s="47">
        <f>'[1]Publikime AL'!D170</f>
        <v>512.49563752000006</v>
      </c>
      <c r="E95" s="47">
        <f>'[1]Publikime AL'!E170</f>
        <v>-507.37530351999999</v>
      </c>
      <c r="F95" s="47">
        <f>'[1]Publikime AL'!F170</f>
        <v>1019.87094104</v>
      </c>
      <c r="G95" s="40"/>
      <c r="I95" s="12"/>
    </row>
    <row r="96" spans="1:9" x14ac:dyDescent="0.25">
      <c r="A96" s="10"/>
      <c r="B96" s="40"/>
      <c r="C96" s="46">
        <v>12</v>
      </c>
      <c r="D96" s="47">
        <f>'[1]Publikime AL'!D171</f>
        <v>565.90252398000007</v>
      </c>
      <c r="E96" s="47">
        <f>'[1]Publikime AL'!E171</f>
        <v>-489.06189051000001</v>
      </c>
      <c r="F96" s="47">
        <f>'[1]Publikime AL'!F171</f>
        <v>1054.9644144900001</v>
      </c>
      <c r="G96" s="40"/>
      <c r="I96" s="12"/>
    </row>
    <row r="97" spans="1:9" x14ac:dyDescent="0.25">
      <c r="A97" s="10"/>
      <c r="B97" s="40"/>
      <c r="C97" s="46">
        <v>13</v>
      </c>
      <c r="D97" s="47">
        <f>'[1]Publikime AL'!D172</f>
        <v>597.64010500000006</v>
      </c>
      <c r="E97" s="47">
        <f>'[1]Publikime AL'!E172</f>
        <v>-489.56763837000005</v>
      </c>
      <c r="F97" s="47">
        <f>'[1]Publikime AL'!F172</f>
        <v>1087.2077433700001</v>
      </c>
      <c r="G97" s="40"/>
      <c r="I97" s="12"/>
    </row>
    <row r="98" spans="1:9" x14ac:dyDescent="0.25">
      <c r="A98" s="10"/>
      <c r="B98" s="40"/>
      <c r="C98" s="46">
        <v>14</v>
      </c>
      <c r="D98" s="47">
        <f>'[1]Publikime AL'!D173</f>
        <v>628.30888082000013</v>
      </c>
      <c r="E98" s="47">
        <f>'[1]Publikime AL'!E173</f>
        <v>-485.52844068000002</v>
      </c>
      <c r="F98" s="47">
        <f>'[1]Publikime AL'!F173</f>
        <v>1113.8373215000001</v>
      </c>
      <c r="G98" s="40"/>
      <c r="I98" s="12"/>
    </row>
    <row r="99" spans="1:9" x14ac:dyDescent="0.25">
      <c r="A99" s="10"/>
      <c r="B99" s="40"/>
      <c r="C99" s="46">
        <v>15</v>
      </c>
      <c r="D99" s="47">
        <f>'[1]Publikime AL'!D174</f>
        <v>621.6601555200001</v>
      </c>
      <c r="E99" s="47">
        <f>'[1]Publikime AL'!E174</f>
        <v>-490.17385259000008</v>
      </c>
      <c r="F99" s="47">
        <f>'[1]Publikime AL'!F174</f>
        <v>1111.8340081100002</v>
      </c>
      <c r="G99" s="40"/>
      <c r="I99" s="12"/>
    </row>
    <row r="100" spans="1:9" x14ac:dyDescent="0.25">
      <c r="A100" s="10"/>
      <c r="B100" s="40"/>
      <c r="C100" s="46">
        <v>16</v>
      </c>
      <c r="D100" s="47">
        <f>'[1]Publikime AL'!D175</f>
        <v>607.12906493999992</v>
      </c>
      <c r="E100" s="47">
        <f>'[1]Publikime AL'!E175</f>
        <v>-504.81176632999995</v>
      </c>
      <c r="F100" s="47">
        <f>'[1]Publikime AL'!F175</f>
        <v>1111.9408312699998</v>
      </c>
      <c r="G100" s="40"/>
      <c r="I100" s="12"/>
    </row>
    <row r="101" spans="1:9" x14ac:dyDescent="0.25">
      <c r="A101" s="10"/>
      <c r="B101" s="40"/>
      <c r="C101" s="46">
        <v>17</v>
      </c>
      <c r="D101" s="47">
        <f>'[1]Publikime AL'!D176</f>
        <v>657.20058814000004</v>
      </c>
      <c r="E101" s="47">
        <f>'[1]Publikime AL'!E176</f>
        <v>-474.00877326</v>
      </c>
      <c r="F101" s="47">
        <f>'[1]Publikime AL'!F176</f>
        <v>1131.2093614</v>
      </c>
      <c r="G101" s="40"/>
      <c r="I101" s="12"/>
    </row>
    <row r="102" spans="1:9" x14ac:dyDescent="0.25">
      <c r="A102" s="10"/>
      <c r="B102" s="40"/>
      <c r="C102" s="46">
        <v>18</v>
      </c>
      <c r="D102" s="47">
        <f>'[1]Publikime AL'!D177</f>
        <v>958.82362545999979</v>
      </c>
      <c r="E102" s="47">
        <f>'[1]Publikime AL'!E177</f>
        <v>-224.45345833000005</v>
      </c>
      <c r="F102" s="47">
        <f>'[1]Publikime AL'!F177</f>
        <v>1183.2770837899998</v>
      </c>
      <c r="G102" s="40"/>
      <c r="I102" s="12"/>
    </row>
    <row r="103" spans="1:9" x14ac:dyDescent="0.25">
      <c r="A103" s="10"/>
      <c r="B103" s="40"/>
      <c r="C103" s="46">
        <v>19</v>
      </c>
      <c r="D103" s="47">
        <f>'[1]Publikime AL'!D178</f>
        <v>994.7157801200002</v>
      </c>
      <c r="E103" s="47">
        <f>'[1]Publikime AL'!E178</f>
        <v>-239.49192798999994</v>
      </c>
      <c r="F103" s="47">
        <f>'[1]Publikime AL'!F178</f>
        <v>1234.2077081100001</v>
      </c>
      <c r="G103" s="40"/>
      <c r="I103" s="12"/>
    </row>
    <row r="104" spans="1:9" x14ac:dyDescent="0.25">
      <c r="A104" s="10"/>
      <c r="B104" s="40"/>
      <c r="C104" s="46">
        <v>20</v>
      </c>
      <c r="D104" s="47">
        <f>'[1]Publikime AL'!D179</f>
        <v>1005.5186772200002</v>
      </c>
      <c r="E104" s="47">
        <f>'[1]Publikime AL'!E179</f>
        <v>-240.07668332999992</v>
      </c>
      <c r="F104" s="47">
        <f>'[1]Publikime AL'!F179</f>
        <v>1245.5953605500001</v>
      </c>
      <c r="G104" s="40"/>
      <c r="I104" s="12"/>
    </row>
    <row r="105" spans="1:9" x14ac:dyDescent="0.25">
      <c r="A105" s="10"/>
      <c r="B105" s="40"/>
      <c r="C105" s="46">
        <v>21</v>
      </c>
      <c r="D105" s="47">
        <f>'[1]Publikime AL'!D180</f>
        <v>1023.4016093199999</v>
      </c>
      <c r="E105" s="47">
        <f>'[1]Publikime AL'!E180</f>
        <v>-253.92176475999997</v>
      </c>
      <c r="F105" s="47">
        <f>'[1]Publikime AL'!F180</f>
        <v>1277.3233740799999</v>
      </c>
      <c r="G105" s="40"/>
      <c r="I105" s="12"/>
    </row>
    <row r="106" spans="1:9" x14ac:dyDescent="0.25">
      <c r="A106" s="10"/>
      <c r="B106" s="40"/>
      <c r="C106" s="46">
        <v>22</v>
      </c>
      <c r="D106" s="47">
        <f>'[1]Publikime AL'!D181</f>
        <v>960.70316971000022</v>
      </c>
      <c r="E106" s="47">
        <f>'[1]Publikime AL'!E181</f>
        <v>-254.02846292999993</v>
      </c>
      <c r="F106" s="47">
        <f>'[1]Publikime AL'!F181</f>
        <v>1214.73163264</v>
      </c>
      <c r="G106" s="40"/>
      <c r="I106" s="12"/>
    </row>
    <row r="107" spans="1:9" x14ac:dyDescent="0.25">
      <c r="A107" s="10"/>
      <c r="B107" s="40"/>
      <c r="C107" s="46">
        <v>23</v>
      </c>
      <c r="D107" s="47">
        <f>'[1]Publikime AL'!D182</f>
        <v>814.36149139999998</v>
      </c>
      <c r="E107" s="47">
        <f>'[1]Publikime AL'!E182</f>
        <v>-284.05736021000007</v>
      </c>
      <c r="F107" s="47">
        <f>'[1]Publikime AL'!F182</f>
        <v>1098.41885161</v>
      </c>
      <c r="G107" s="40"/>
      <c r="I107" s="12"/>
    </row>
    <row r="108" spans="1:9" x14ac:dyDescent="0.25">
      <c r="A108" s="10"/>
      <c r="B108" s="40"/>
      <c r="C108" s="48">
        <v>24</v>
      </c>
      <c r="D108" s="47">
        <f>'[1]Publikime AL'!D183</f>
        <v>658.86365978000003</v>
      </c>
      <c r="E108" s="47">
        <f>'[1]Publikime AL'!E183</f>
        <v>-297.44816698000005</v>
      </c>
      <c r="F108" s="47">
        <f>'[1]Publikime AL'!F183</f>
        <v>956.31182676000003</v>
      </c>
      <c r="G108" s="40"/>
      <c r="I108" s="12"/>
    </row>
    <row r="109" spans="1:9" ht="15.75" thickBot="1" x14ac:dyDescent="0.3">
      <c r="A109" s="10"/>
      <c r="B109" s="40"/>
      <c r="C109" s="40"/>
      <c r="D109" s="40"/>
      <c r="E109" s="40"/>
      <c r="F109" s="40"/>
      <c r="G109" s="40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51" t="s">
        <v>273</v>
      </c>
      <c r="C112" s="52" t="s">
        <v>274</v>
      </c>
      <c r="D112" s="52" t="s">
        <v>275</v>
      </c>
      <c r="E112" s="52" t="s">
        <v>276</v>
      </c>
      <c r="F112" s="52" t="s">
        <v>277</v>
      </c>
      <c r="G112" s="53" t="s">
        <v>278</v>
      </c>
      <c r="I112" s="12"/>
    </row>
    <row r="113" spans="1:9" x14ac:dyDescent="0.25">
      <c r="A113" s="10"/>
      <c r="B113" s="54" t="s">
        <v>98</v>
      </c>
      <c r="C113" s="55">
        <v>45775</v>
      </c>
      <c r="D113" s="55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3" t="s">
        <v>98</v>
      </c>
      <c r="C114" s="164">
        <v>45958</v>
      </c>
      <c r="D114" s="164">
        <v>45959</v>
      </c>
      <c r="E114" s="165"/>
      <c r="F114" s="165"/>
      <c r="G114" s="22" t="s">
        <v>279</v>
      </c>
      <c r="I114" s="12"/>
    </row>
    <row r="115" spans="1:9" x14ac:dyDescent="0.25">
      <c r="A115" s="10"/>
      <c r="B115" s="163" t="s">
        <v>404</v>
      </c>
      <c r="C115" s="164">
        <v>45726</v>
      </c>
      <c r="D115" s="164">
        <v>45728</v>
      </c>
      <c r="E115" s="165"/>
      <c r="F115" s="165"/>
      <c r="G115" s="22" t="s">
        <v>279</v>
      </c>
      <c r="I115" s="12"/>
    </row>
    <row r="116" spans="1:9" x14ac:dyDescent="0.25">
      <c r="A116" s="10"/>
      <c r="B116" s="163" t="s">
        <v>405</v>
      </c>
      <c r="C116" s="164">
        <v>45783</v>
      </c>
      <c r="D116" s="164">
        <v>45785</v>
      </c>
      <c r="E116" s="165"/>
      <c r="F116" s="165"/>
      <c r="G116" s="22" t="s">
        <v>279</v>
      </c>
      <c r="I116" s="12"/>
    </row>
    <row r="117" spans="1:9" ht="18" customHeight="1" x14ac:dyDescent="0.25">
      <c r="A117" s="10"/>
      <c r="B117" s="163" t="s">
        <v>405</v>
      </c>
      <c r="C117" s="164">
        <v>45960</v>
      </c>
      <c r="D117" s="164">
        <v>45961</v>
      </c>
      <c r="E117" s="165"/>
      <c r="F117" s="165"/>
      <c r="G117" s="22" t="s">
        <v>279</v>
      </c>
      <c r="I117" s="12"/>
    </row>
    <row r="118" spans="1:9" ht="18.75" customHeight="1" x14ac:dyDescent="0.25">
      <c r="A118" s="10"/>
      <c r="B118" s="163" t="s">
        <v>406</v>
      </c>
      <c r="C118" s="164">
        <v>45936</v>
      </c>
      <c r="D118" s="164">
        <v>45942</v>
      </c>
      <c r="E118" s="165"/>
      <c r="F118" s="165"/>
      <c r="G118" s="22" t="s">
        <v>279</v>
      </c>
      <c r="I118" s="12"/>
    </row>
    <row r="119" spans="1:9" ht="20.25" customHeight="1" x14ac:dyDescent="0.25">
      <c r="A119" s="10"/>
      <c r="B119" s="163" t="s">
        <v>96</v>
      </c>
      <c r="C119" s="164">
        <v>45929</v>
      </c>
      <c r="D119" s="164">
        <v>45948</v>
      </c>
      <c r="E119" s="165"/>
      <c r="F119" s="165"/>
      <c r="G119" s="22" t="s">
        <v>279</v>
      </c>
      <c r="I119" s="12"/>
    </row>
    <row r="120" spans="1:9" ht="21" customHeight="1" x14ac:dyDescent="0.25">
      <c r="A120" s="10"/>
      <c r="C120" s="181"/>
      <c r="D120" s="181"/>
      <c r="E120" s="182"/>
      <c r="F120" s="182"/>
      <c r="G120" s="175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7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8"/>
      <c r="B125" s="51" t="s">
        <v>273</v>
      </c>
      <c r="C125" s="52" t="s">
        <v>274</v>
      </c>
      <c r="D125" s="52" t="s">
        <v>275</v>
      </c>
      <c r="E125" s="52" t="s">
        <v>276</v>
      </c>
      <c r="F125" s="52" t="s">
        <v>277</v>
      </c>
      <c r="G125" s="53" t="s">
        <v>278</v>
      </c>
      <c r="I125" s="12"/>
    </row>
    <row r="126" spans="1:9" x14ac:dyDescent="0.25">
      <c r="A126" s="58"/>
      <c r="B126" s="28" t="str">
        <f>[1]!Table79[Elementi]</f>
        <v>N/a</v>
      </c>
      <c r="C126" s="28" t="str">
        <f>[1]!Table79[Fillimi]</f>
        <v>N/a</v>
      </c>
      <c r="D126" s="28" t="str">
        <f>[1]!Table79[Perfundimi]</f>
        <v>N/a</v>
      </c>
      <c r="E126" s="28" t="str">
        <f>[1]!Table79[Vendndoshja]</f>
        <v>N/a</v>
      </c>
      <c r="F126" s="28" t="str">
        <f>[1]!Table79[Impakti ne kapacitetin kufitar]</f>
        <v>N/a</v>
      </c>
      <c r="G126" s="28" t="str">
        <f>[1]!Table79[Arsyeja]</f>
        <v>N/a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60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4" t="s">
        <v>273</v>
      </c>
      <c r="C134" s="65" t="s">
        <v>276</v>
      </c>
      <c r="D134" s="65" t="s">
        <v>288</v>
      </c>
      <c r="E134" s="65" t="s">
        <v>289</v>
      </c>
      <c r="F134" s="65" t="s">
        <v>278</v>
      </c>
      <c r="G134" s="66" t="s">
        <v>290</v>
      </c>
      <c r="I134" s="12"/>
    </row>
    <row r="135" spans="1:9" x14ac:dyDescent="0.25">
      <c r="A135" s="10"/>
      <c r="B135" s="67">
        <f>[1]!Table9[Elementi]</f>
        <v>0</v>
      </c>
      <c r="C135" s="67">
        <f>[1]!Table9[Vendndodhja]</f>
        <v>0</v>
      </c>
      <c r="D135" s="67">
        <f>[1]!Table9[Kapaciteti I instaluar(MWh)]</f>
        <v>0</v>
      </c>
      <c r="E135" s="67">
        <f>[1]!Table9[Lloji gjenerimit]</f>
        <v>0</v>
      </c>
      <c r="F135" s="67">
        <f>[1]!Table9[Arsyeja]</f>
        <v>0</v>
      </c>
      <c r="G135" s="67">
        <f>[1]!Table9[Periudha]</f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60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4" t="s">
        <v>28</v>
      </c>
      <c r="C139" s="65" t="s">
        <v>31</v>
      </c>
      <c r="D139" s="65" t="s">
        <v>45</v>
      </c>
      <c r="E139" s="65" t="s">
        <v>46</v>
      </c>
      <c r="F139" s="65" t="s">
        <v>33</v>
      </c>
      <c r="G139" s="66" t="s">
        <v>47</v>
      </c>
      <c r="I139" s="12"/>
    </row>
    <row r="140" spans="1:9" x14ac:dyDescent="0.25">
      <c r="A140" s="10"/>
      <c r="B140" s="67" t="str">
        <f>[1]!Table911[Elementi]</f>
        <v>N/a</v>
      </c>
      <c r="C140" s="67" t="str">
        <f>[1]!Table911[Vendndodhja]</f>
        <v>N/a</v>
      </c>
      <c r="D140" s="67" t="str">
        <f>[1]!Table911[Kapaciteti I instaluar(MWh)]</f>
        <v>N/a</v>
      </c>
      <c r="E140" s="67" t="str">
        <f>[1]!Table911[Lloji gjenerimit]</f>
        <v>N/a</v>
      </c>
      <c r="F140" s="67" t="str">
        <f>[1]!Table911[Arsyeja]</f>
        <v>N/a</v>
      </c>
      <c r="G140" s="67" t="str">
        <f>[1]!Table911[Periudha]</f>
        <v>N/a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60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4" t="s">
        <v>273</v>
      </c>
      <c r="C144" s="65" t="s">
        <v>276</v>
      </c>
      <c r="D144" s="65" t="s">
        <v>288</v>
      </c>
      <c r="E144" s="65" t="s">
        <v>289</v>
      </c>
      <c r="F144" s="65" t="s">
        <v>278</v>
      </c>
      <c r="G144" s="66" t="s">
        <v>290</v>
      </c>
      <c r="I144" s="12"/>
    </row>
    <row r="145" spans="1:9" x14ac:dyDescent="0.25">
      <c r="A145" s="10"/>
      <c r="B145" s="70" t="s">
        <v>297</v>
      </c>
      <c r="C145" s="70" t="s">
        <v>53</v>
      </c>
      <c r="D145" s="70">
        <v>125</v>
      </c>
      <c r="E145" s="70" t="s">
        <v>54</v>
      </c>
      <c r="F145" s="174" t="s">
        <v>296</v>
      </c>
      <c r="G145" s="70" t="s">
        <v>387</v>
      </c>
      <c r="I145" s="12"/>
    </row>
    <row r="146" spans="1:9" x14ac:dyDescent="0.25">
      <c r="A146" s="10"/>
      <c r="B146" s="70" t="s">
        <v>397</v>
      </c>
      <c r="C146" s="70" t="s">
        <v>53</v>
      </c>
      <c r="D146" s="70">
        <v>125</v>
      </c>
      <c r="E146" s="70" t="s">
        <v>54</v>
      </c>
      <c r="F146" s="174" t="s">
        <v>296</v>
      </c>
      <c r="G146" s="70" t="s">
        <v>388</v>
      </c>
      <c r="I146" s="12"/>
    </row>
    <row r="147" spans="1:9" ht="15.75" customHeight="1" x14ac:dyDescent="0.25">
      <c r="A147" s="10"/>
      <c r="B147" s="70" t="s">
        <v>295</v>
      </c>
      <c r="C147" s="70" t="s">
        <v>56</v>
      </c>
      <c r="D147" s="70">
        <v>150</v>
      </c>
      <c r="E147" s="70" t="s">
        <v>54</v>
      </c>
      <c r="F147" s="174" t="s">
        <v>296</v>
      </c>
      <c r="G147" s="70" t="s">
        <v>389</v>
      </c>
      <c r="I147" s="12"/>
    </row>
    <row r="148" spans="1:9" x14ac:dyDescent="0.25">
      <c r="A148" s="10"/>
      <c r="B148" s="70" t="s">
        <v>298</v>
      </c>
      <c r="C148" s="70" t="s">
        <v>56</v>
      </c>
      <c r="D148" s="70">
        <v>150</v>
      </c>
      <c r="E148" s="70" t="s">
        <v>54</v>
      </c>
      <c r="F148" s="174" t="s">
        <v>296</v>
      </c>
      <c r="G148" s="70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4" t="s">
        <v>273</v>
      </c>
      <c r="C152" s="65" t="s">
        <v>276</v>
      </c>
      <c r="D152" s="65" t="s">
        <v>288</v>
      </c>
      <c r="E152" s="65" t="s">
        <v>289</v>
      </c>
      <c r="F152" s="65" t="s">
        <v>278</v>
      </c>
      <c r="G152" s="66" t="s">
        <v>290</v>
      </c>
      <c r="I152" s="12"/>
    </row>
    <row r="153" spans="1:9" x14ac:dyDescent="0.25">
      <c r="A153" s="10"/>
      <c r="B153" s="67" t="str">
        <f>[1]!Table9111213[Elementi]</f>
        <v>N/a</v>
      </c>
      <c r="C153" s="67" t="str">
        <f>[1]!Table9111213[Vendndodhja]</f>
        <v>N/a</v>
      </c>
      <c r="D153" s="67" t="str">
        <f>[1]!Table9111213[Kapaciteti I instaluar(MWh)]</f>
        <v>N/a</v>
      </c>
      <c r="E153" s="67" t="str">
        <f>[1]!Table9111213[Lloji gjenerimit]</f>
        <v>N/a</v>
      </c>
      <c r="F153" s="67" t="str">
        <f>[1]!Table9111213[Arsyeja]</f>
        <v>N/a</v>
      </c>
      <c r="G153" s="67" t="str">
        <f>[1]!Table9111213[Periudha]</f>
        <v>N/a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6" t="s">
        <v>303</v>
      </c>
      <c r="D157" s="166" t="s">
        <v>304</v>
      </c>
      <c r="E157" s="97" t="s">
        <v>63</v>
      </c>
      <c r="G157" s="11"/>
      <c r="I157" s="37"/>
    </row>
    <row r="158" spans="1:9" x14ac:dyDescent="0.25">
      <c r="A158" s="10"/>
      <c r="C158" s="28" t="s">
        <v>64</v>
      </c>
      <c r="D158" s="29" t="s">
        <v>65</v>
      </c>
      <c r="E158" s="167">
        <f>'[1]Publikime AL'!E261</f>
        <v>200</v>
      </c>
      <c r="G158" s="11"/>
      <c r="I158" s="37"/>
    </row>
    <row r="159" spans="1:9" x14ac:dyDescent="0.25">
      <c r="A159" s="10"/>
      <c r="C159" s="28" t="s">
        <v>65</v>
      </c>
      <c r="D159" s="29" t="s">
        <v>64</v>
      </c>
      <c r="E159" s="167">
        <f>'[1]Publikime AL'!E262</f>
        <v>200</v>
      </c>
      <c r="G159" s="11"/>
      <c r="I159" s="37"/>
    </row>
    <row r="160" spans="1:9" x14ac:dyDescent="0.25">
      <c r="A160" s="10"/>
      <c r="C160" s="28" t="s">
        <v>64</v>
      </c>
      <c r="D160" s="29" t="s">
        <v>66</v>
      </c>
      <c r="E160" s="167">
        <f>'[1]Publikime AL'!E263</f>
        <v>200</v>
      </c>
      <c r="G160" s="11"/>
      <c r="I160" s="37"/>
    </row>
    <row r="161" spans="1:9" x14ac:dyDescent="0.25">
      <c r="A161" s="10"/>
      <c r="C161" s="28" t="s">
        <v>66</v>
      </c>
      <c r="D161" s="29" t="s">
        <v>64</v>
      </c>
      <c r="E161" s="167">
        <f>'[1]Publikime AL'!E264</f>
        <v>200</v>
      </c>
      <c r="G161" s="11"/>
      <c r="I161" s="37"/>
    </row>
    <row r="162" spans="1:9" ht="15.75" customHeight="1" x14ac:dyDescent="0.25">
      <c r="A162" s="10"/>
      <c r="C162" s="28" t="s">
        <v>64</v>
      </c>
      <c r="D162" s="29" t="s">
        <v>67</v>
      </c>
      <c r="E162" s="167">
        <f>'[1]Publikime AL'!E265</f>
        <v>200</v>
      </c>
      <c r="G162" s="11"/>
      <c r="I162" s="37"/>
    </row>
    <row r="163" spans="1:9" x14ac:dyDescent="0.25">
      <c r="A163" s="10"/>
      <c r="C163" s="30" t="s">
        <v>67</v>
      </c>
      <c r="D163" s="38" t="s">
        <v>64</v>
      </c>
      <c r="E163" s="167">
        <f>'[1]Publikime AL'!E266</f>
        <v>200</v>
      </c>
      <c r="G163" s="11"/>
      <c r="I163" s="37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5" t="s">
        <v>303</v>
      </c>
      <c r="D167" s="35" t="s">
        <v>304</v>
      </c>
      <c r="E167" s="75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9">
        <f>'[1]Publikime AL'!E271</f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9">
        <f>'[1]Publikime AL'!E272</f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9">
        <f>'[1]Publikime AL'!E273</f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9">
        <f>'[1]Publikime AL'!E274</f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9">
        <f>'[1]Publikime AL'!E275</f>
        <v>300</v>
      </c>
      <c r="I172" s="12"/>
    </row>
    <row r="173" spans="1:9" ht="15.75" customHeight="1" x14ac:dyDescent="0.25">
      <c r="A173" s="10"/>
      <c r="C173" s="30" t="s">
        <v>67</v>
      </c>
      <c r="D173" s="38" t="s">
        <v>64</v>
      </c>
      <c r="E173" s="59">
        <f>'[1]Publikime AL'!E276</f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5" t="s">
        <v>303</v>
      </c>
      <c r="D177" s="35" t="s">
        <v>304</v>
      </c>
      <c r="E177" s="75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9">
        <f>'[1]Publikime AL'!E281</f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9">
        <f>'[1]Publikime AL'!E282</f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9">
        <f>'[1]Publikime AL'!E283</f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9">
        <f>'[1]Publikime AL'!E284</f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9">
        <f>'[1]Publikime AL'!E285</f>
        <v>300</v>
      </c>
      <c r="I182" s="12"/>
    </row>
    <row r="183" spans="1:9" x14ac:dyDescent="0.25">
      <c r="A183" s="10"/>
      <c r="C183" s="30" t="s">
        <v>67</v>
      </c>
      <c r="D183" s="38" t="s">
        <v>64</v>
      </c>
      <c r="E183" s="59">
        <f>'[1]Publikime AL'!E286</f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5" t="s">
        <v>303</v>
      </c>
      <c r="D187" s="35" t="s">
        <v>304</v>
      </c>
      <c r="E187" s="36" t="s">
        <v>63</v>
      </c>
      <c r="G187" s="11"/>
      <c r="I187" s="37"/>
    </row>
    <row r="188" spans="1:9" x14ac:dyDescent="0.25">
      <c r="A188" s="10"/>
      <c r="C188" s="28" t="s">
        <v>64</v>
      </c>
      <c r="D188" s="29" t="s">
        <v>65</v>
      </c>
      <c r="E188" s="29">
        <f>'[1]Publikime AL'!E291</f>
        <v>200</v>
      </c>
      <c r="G188" s="11"/>
      <c r="I188" s="37"/>
    </row>
    <row r="189" spans="1:9" x14ac:dyDescent="0.25">
      <c r="A189" s="10"/>
      <c r="C189" s="28" t="s">
        <v>65</v>
      </c>
      <c r="D189" s="29" t="s">
        <v>64</v>
      </c>
      <c r="E189" s="29">
        <f>'[1]Publikime AL'!E292</f>
        <v>200</v>
      </c>
      <c r="G189" s="11"/>
      <c r="I189" s="37"/>
    </row>
    <row r="190" spans="1:9" x14ac:dyDescent="0.25">
      <c r="A190" s="10"/>
      <c r="C190" s="28" t="s">
        <v>64</v>
      </c>
      <c r="D190" s="29" t="s">
        <v>66</v>
      </c>
      <c r="E190" s="29">
        <f>'[1]Publikime AL'!E293</f>
        <v>200</v>
      </c>
      <c r="G190" s="11"/>
      <c r="I190" s="37"/>
    </row>
    <row r="191" spans="1:9" x14ac:dyDescent="0.25">
      <c r="A191" s="10"/>
      <c r="C191" s="28" t="s">
        <v>66</v>
      </c>
      <c r="D191" s="29" t="s">
        <v>64</v>
      </c>
      <c r="E191" s="29">
        <f>'[1]Publikime AL'!E294</f>
        <v>200</v>
      </c>
      <c r="G191" s="11"/>
      <c r="I191" s="37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f>'[1]Publikime AL'!E295</f>
        <v>200</v>
      </c>
      <c r="G192" s="11"/>
      <c r="I192" s="37"/>
    </row>
    <row r="193" spans="1:9" x14ac:dyDescent="0.25">
      <c r="A193" s="10"/>
      <c r="C193" s="30" t="s">
        <v>67</v>
      </c>
      <c r="D193" s="38" t="s">
        <v>64</v>
      </c>
      <c r="E193" s="29">
        <f>'[1]Publikime AL'!E296</f>
        <v>200</v>
      </c>
      <c r="G193" s="11"/>
      <c r="I193" s="37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5" t="s">
        <v>303</v>
      </c>
      <c r="D197" s="35" t="s">
        <v>304</v>
      </c>
      <c r="E197" s="75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9">
        <f>'[1]Publikime AL'!E301</f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9">
        <f>'[1]Publikime AL'!E302</f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9">
        <f>'[1]Publikime AL'!E303</f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9">
        <f>'[1]Publikime AL'!E304</f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9">
        <f>'[1]Publikime AL'!E305</f>
        <v>300</v>
      </c>
      <c r="I202" s="12"/>
    </row>
    <row r="203" spans="1:9" ht="15.75" customHeight="1" x14ac:dyDescent="0.25">
      <c r="A203" s="10"/>
      <c r="C203" s="30" t="s">
        <v>67</v>
      </c>
      <c r="D203" s="38" t="s">
        <v>64</v>
      </c>
      <c r="E203" s="59">
        <f>'[1]Publikime AL'!E306</f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5" t="s">
        <v>303</v>
      </c>
      <c r="D207" s="35" t="s">
        <v>304</v>
      </c>
      <c r="E207" s="75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9">
        <f>'[1]Publikime AL'!E311</f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9">
        <f>'[1]Publikime AL'!E312</f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9">
        <f>'[1]Publikime AL'!E313</f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9">
        <f>'[1]Publikime AL'!E314</f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9">
        <f>'[1]Publikime AL'!E315</f>
        <v>300</v>
      </c>
      <c r="I212" s="12"/>
    </row>
    <row r="213" spans="1:9" ht="15.75" customHeight="1" x14ac:dyDescent="0.25">
      <c r="A213" s="10"/>
      <c r="C213" s="30" t="s">
        <v>67</v>
      </c>
      <c r="D213" s="38" t="s">
        <v>64</v>
      </c>
      <c r="E213" s="59">
        <f>'[1]Publikime AL'!E316</f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5" t="s">
        <v>303</v>
      </c>
      <c r="D218" s="35" t="s">
        <v>304</v>
      </c>
      <c r="E218" s="75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9">
        <f>'[1]Publikime AL'!E332</f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9">
        <f>'[1]Publikime AL'!E333</f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9">
        <f>'[1]Publikime AL'!E334</f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9">
        <f>'[1]Publikime AL'!E335</f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9">
        <f>'[1]Publikime AL'!E336</f>
        <v>300</v>
      </c>
      <c r="I223" s="12"/>
    </row>
    <row r="224" spans="1:9" x14ac:dyDescent="0.25">
      <c r="A224" s="10"/>
      <c r="C224" s="30" t="s">
        <v>67</v>
      </c>
      <c r="D224" s="38" t="s">
        <v>64</v>
      </c>
      <c r="E224" s="59">
        <f>'[1]Publikime AL'!E337</f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5" t="s">
        <v>303</v>
      </c>
      <c r="D228" s="35" t="s">
        <v>304</v>
      </c>
      <c r="E228" s="75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9">
        <f>'[1]Publikime AL'!E332</f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9">
        <f>'[1]Publikime AL'!E333</f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9">
        <f>'[1]Publikime AL'!E334</f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9">
        <f>'[1]Publikime AL'!E335</f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9">
        <f>'[1]Publikime AL'!E336</f>
        <v>300</v>
      </c>
      <c r="I233" s="12"/>
    </row>
    <row r="234" spans="1:9" x14ac:dyDescent="0.25">
      <c r="A234" s="10"/>
      <c r="C234" s="30" t="s">
        <v>67</v>
      </c>
      <c r="D234" s="38" t="s">
        <v>64</v>
      </c>
      <c r="E234" s="59">
        <f>'[1]Publikime AL'!E337</f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5" t="s">
        <v>303</v>
      </c>
      <c r="D242" s="35" t="s">
        <v>304</v>
      </c>
      <c r="E242" s="75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9" t="str">
        <f>'[3]Publikime AL'!E343</f>
        <v>N/a</v>
      </c>
      <c r="I243" s="12"/>
    </row>
    <row r="244" spans="1:9" x14ac:dyDescent="0.25">
      <c r="A244" s="10"/>
      <c r="C244" s="28" t="s">
        <v>65</v>
      </c>
      <c r="D244" s="29" t="s">
        <v>64</v>
      </c>
      <c r="E244" s="59" t="str">
        <f>'[3]Publikime AL'!E344</f>
        <v>N/a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9" t="str">
        <f>'[3]Publikime AL'!E345</f>
        <v>N/a</v>
      </c>
      <c r="I245" s="12"/>
    </row>
    <row r="246" spans="1:9" x14ac:dyDescent="0.25">
      <c r="A246" s="10"/>
      <c r="C246" s="28" t="s">
        <v>66</v>
      </c>
      <c r="D246" s="29" t="s">
        <v>64</v>
      </c>
      <c r="E246" s="59" t="str">
        <f>'[3]Publikime AL'!E346</f>
        <v>N/a</v>
      </c>
      <c r="I246" s="12"/>
    </row>
    <row r="247" spans="1:9" x14ac:dyDescent="0.25">
      <c r="A247" s="10"/>
      <c r="C247" s="28" t="s">
        <v>64</v>
      </c>
      <c r="D247" s="29" t="s">
        <v>67</v>
      </c>
      <c r="E247" s="59" t="str">
        <f>'[3]Publikime AL'!E347</f>
        <v>N/a</v>
      </c>
      <c r="I247" s="12"/>
    </row>
    <row r="248" spans="1:9" x14ac:dyDescent="0.25">
      <c r="A248" s="10"/>
      <c r="C248" s="30" t="s">
        <v>67</v>
      </c>
      <c r="D248" s="38" t="s">
        <v>64</v>
      </c>
      <c r="E248" s="59" t="str">
        <f>'[3]Publikime AL'!E348</f>
        <v>N/a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6" t="s">
        <v>267</v>
      </c>
      <c r="B254" s="77" t="s">
        <v>83</v>
      </c>
      <c r="C254" s="77" t="s">
        <v>84</v>
      </c>
      <c r="D254" s="77" t="s">
        <v>85</v>
      </c>
      <c r="E254" s="77" t="s">
        <v>86</v>
      </c>
      <c r="F254" s="77" t="s">
        <v>87</v>
      </c>
      <c r="G254" s="78" t="s">
        <v>88</v>
      </c>
      <c r="I254" s="12"/>
    </row>
    <row r="255" spans="1:9" x14ac:dyDescent="0.25">
      <c r="A255" s="79">
        <v>1</v>
      </c>
      <c r="B255" s="80">
        <f>'[1]Publikime AL'!B358</f>
        <v>18.25334771</v>
      </c>
      <c r="C255" s="80">
        <f>'[1]Publikime AL'!C358</f>
        <v>0</v>
      </c>
      <c r="D255" s="80">
        <f>'[1]Publikime AL'!D358</f>
        <v>82.564975779999997</v>
      </c>
      <c r="E255" s="80">
        <f>'[1]Publikime AL'!E358</f>
        <v>11.16057634</v>
      </c>
      <c r="F255" s="80">
        <f>'[1]Publikime AL'!F358</f>
        <v>14.120063999999999</v>
      </c>
      <c r="G255" s="80">
        <f>'[1]Publikime AL'!G358</f>
        <v>143.82176146</v>
      </c>
      <c r="I255" s="12"/>
    </row>
    <row r="256" spans="1:9" x14ac:dyDescent="0.25">
      <c r="A256" s="79">
        <v>2</v>
      </c>
      <c r="B256" s="80">
        <f>'[1]Publikime AL'!B359</f>
        <v>0.20369664000000001</v>
      </c>
      <c r="C256" s="80">
        <f>'[1]Publikime AL'!C359</f>
        <v>0</v>
      </c>
      <c r="D256" s="80">
        <f>'[1]Publikime AL'!D359</f>
        <v>115.21940278</v>
      </c>
      <c r="E256" s="80">
        <f>'[1]Publikime AL'!E359</f>
        <v>57.91242415</v>
      </c>
      <c r="F256" s="80">
        <f>'[1]Publikime AL'!F359</f>
        <v>65.495807999999997</v>
      </c>
      <c r="G256" s="80">
        <f>'[1]Publikime AL'!G359</f>
        <v>16.414433150000001</v>
      </c>
      <c r="I256" s="12"/>
    </row>
    <row r="257" spans="1:9" x14ac:dyDescent="0.25">
      <c r="A257" s="79">
        <v>3</v>
      </c>
      <c r="B257" s="80">
        <f>'[1]Publikime AL'!B360</f>
        <v>4.5964799999999991E-3</v>
      </c>
      <c r="C257" s="80">
        <f>'[1]Publikime AL'!C360</f>
        <v>0</v>
      </c>
      <c r="D257" s="80">
        <f>'[1]Publikime AL'!D360</f>
        <v>100.15497945000001</v>
      </c>
      <c r="E257" s="80">
        <f>'[1]Publikime AL'!E360</f>
        <v>78.224027969999995</v>
      </c>
      <c r="F257" s="80">
        <f>'[1]Publikime AL'!F360</f>
        <v>23.054975999999996</v>
      </c>
      <c r="G257" s="80">
        <f>'[1]Publikime AL'!G360</f>
        <v>25.295155000000001</v>
      </c>
      <c r="I257" s="12"/>
    </row>
    <row r="258" spans="1:9" ht="15.75" customHeight="1" x14ac:dyDescent="0.25">
      <c r="A258" s="79">
        <v>4</v>
      </c>
      <c r="B258" s="80">
        <f>'[1]Publikime AL'!B361</f>
        <v>0</v>
      </c>
      <c r="C258" s="80">
        <f>'[1]Publikime AL'!C361</f>
        <v>0</v>
      </c>
      <c r="D258" s="80">
        <f>'[1]Publikime AL'!D361</f>
        <v>99.002537059999995</v>
      </c>
      <c r="E258" s="80">
        <f>'[1]Publikime AL'!E361</f>
        <v>82.417308100000014</v>
      </c>
      <c r="F258" s="80">
        <f>'[1]Publikime AL'!F361</f>
        <v>10.682112</v>
      </c>
      <c r="G258" s="80">
        <f>'[1]Publikime AL'!G361</f>
        <v>26.96859628</v>
      </c>
      <c r="I258" s="12"/>
    </row>
    <row r="259" spans="1:9" x14ac:dyDescent="0.25">
      <c r="A259" s="79">
        <v>5</v>
      </c>
      <c r="B259" s="80">
        <f>'[1]Publikime AL'!B362</f>
        <v>5.0803200000000001E-3</v>
      </c>
      <c r="C259" s="80">
        <f>'[1]Publikime AL'!C362</f>
        <v>0</v>
      </c>
      <c r="D259" s="80">
        <f>'[1]Publikime AL'!D362</f>
        <v>99.063920240000002</v>
      </c>
      <c r="E259" s="80">
        <f>'[1]Publikime AL'!E362</f>
        <v>80.536783250000013</v>
      </c>
      <c r="F259" s="80">
        <f>'[1]Publikime AL'!F362</f>
        <v>11.160576000000001</v>
      </c>
      <c r="G259" s="80">
        <f>'[1]Publikime AL'!G362</f>
        <v>24.185548609999998</v>
      </c>
      <c r="I259" s="12"/>
    </row>
    <row r="260" spans="1:9" x14ac:dyDescent="0.25">
      <c r="A260" s="79">
        <v>6</v>
      </c>
      <c r="B260" s="80">
        <f>'[1]Publikime AL'!B363</f>
        <v>9.1869119299999991</v>
      </c>
      <c r="C260" s="80">
        <f>'[1]Publikime AL'!C363</f>
        <v>0</v>
      </c>
      <c r="D260" s="80">
        <f>'[1]Publikime AL'!D363</f>
        <v>78.292281399999993</v>
      </c>
      <c r="E260" s="80">
        <f>'[1]Publikime AL'!E363</f>
        <v>60.244533019999992</v>
      </c>
      <c r="F260" s="80">
        <f>'[1]Publikime AL'!F363</f>
        <v>4.5696000000000001E-2</v>
      </c>
      <c r="G260" s="80">
        <f>'[1]Publikime AL'!G363</f>
        <v>120.87871396</v>
      </c>
      <c r="I260" s="12"/>
    </row>
    <row r="261" spans="1:9" x14ac:dyDescent="0.25">
      <c r="A261" s="79">
        <v>7</v>
      </c>
      <c r="B261" s="80">
        <f>'[1]Publikime AL'!B364</f>
        <v>7.8091775399999994</v>
      </c>
      <c r="C261" s="80">
        <f>'[1]Publikime AL'!C364</f>
        <v>0</v>
      </c>
      <c r="D261" s="80">
        <f>'[1]Publikime AL'!D364</f>
        <v>98.798163040000006</v>
      </c>
      <c r="E261" s="80">
        <f>'[1]Publikime AL'!E364</f>
        <v>40.76835964</v>
      </c>
      <c r="F261" s="80">
        <f>'[1]Publikime AL'!F364</f>
        <v>24.541440000000001</v>
      </c>
      <c r="G261" s="80">
        <f>'[1]Publikime AL'!G364</f>
        <v>65.767403020000003</v>
      </c>
      <c r="I261" s="12"/>
    </row>
    <row r="262" spans="1:9" x14ac:dyDescent="0.25">
      <c r="A262" s="79">
        <v>8</v>
      </c>
      <c r="B262" s="80">
        <f>'[1]Publikime AL'!B365</f>
        <v>42.795405759999994</v>
      </c>
      <c r="C262" s="80">
        <f>'[1]Publikime AL'!C365</f>
        <v>0</v>
      </c>
      <c r="D262" s="80">
        <f>'[1]Publikime AL'!D365</f>
        <v>44.235976359999995</v>
      </c>
      <c r="E262" s="80">
        <f>'[1]Publikime AL'!E365</f>
        <v>19.576167000000002</v>
      </c>
      <c r="F262" s="80">
        <f>'[1]Publikime AL'!F365</f>
        <v>0.83865599999999996</v>
      </c>
      <c r="G262" s="80">
        <f>'[1]Publikime AL'!G365</f>
        <v>241.21552713</v>
      </c>
      <c r="I262" s="12"/>
    </row>
    <row r="263" spans="1:9" x14ac:dyDescent="0.25">
      <c r="A263" s="79">
        <v>9</v>
      </c>
      <c r="B263" s="80">
        <f>'[1]Publikime AL'!B366</f>
        <v>32.812093180000005</v>
      </c>
      <c r="C263" s="80">
        <f>'[1]Publikime AL'!C366</f>
        <v>0</v>
      </c>
      <c r="D263" s="80">
        <f>'[1]Publikime AL'!D366</f>
        <v>78.081165869999992</v>
      </c>
      <c r="E263" s="80">
        <f>'[1]Publikime AL'!E366</f>
        <v>1.6386048500000001</v>
      </c>
      <c r="F263" s="80">
        <f>'[1]Publikime AL'!F366</f>
        <v>53.380992000000006</v>
      </c>
      <c r="G263" s="80">
        <f>'[1]Publikime AL'!G366</f>
        <v>146.45772176999998</v>
      </c>
      <c r="I263" s="12"/>
    </row>
    <row r="264" spans="1:9" x14ac:dyDescent="0.25">
      <c r="A264" s="79">
        <v>10</v>
      </c>
      <c r="B264" s="80">
        <f>'[1]Publikime AL'!B367</f>
        <v>35.945682919999996</v>
      </c>
      <c r="C264" s="80">
        <f>'[1]Publikime AL'!C367</f>
        <v>0</v>
      </c>
      <c r="D264" s="80">
        <f>'[1]Publikime AL'!D367</f>
        <v>63.298111650000003</v>
      </c>
      <c r="E264" s="80">
        <f>'[1]Publikime AL'!E367</f>
        <v>0</v>
      </c>
      <c r="F264" s="80">
        <f>'[1]Publikime AL'!F367</f>
        <v>15.671039999999998</v>
      </c>
      <c r="G264" s="80">
        <f>'[1]Publikime AL'!G367</f>
        <v>177.25316987000002</v>
      </c>
      <c r="I264" s="12"/>
    </row>
    <row r="265" spans="1:9" x14ac:dyDescent="0.25">
      <c r="A265" s="79">
        <v>11</v>
      </c>
      <c r="B265" s="80">
        <f>'[1]Publikime AL'!B368</f>
        <v>45.471040940000002</v>
      </c>
      <c r="C265" s="80">
        <f>'[1]Publikime AL'!C368</f>
        <v>0</v>
      </c>
      <c r="D265" s="80">
        <f>'[1]Publikime AL'!D368</f>
        <v>25.945211060000002</v>
      </c>
      <c r="E265" s="80">
        <f>'[1]Publikime AL'!E368</f>
        <v>0</v>
      </c>
      <c r="F265" s="80">
        <f>'[1]Publikime AL'!F368</f>
        <v>11.461632</v>
      </c>
      <c r="G265" s="80">
        <f>'[1]Publikime AL'!G368</f>
        <v>237.28029516000004</v>
      </c>
      <c r="I265" s="12"/>
    </row>
    <row r="266" spans="1:9" x14ac:dyDescent="0.25">
      <c r="A266" s="79">
        <v>12</v>
      </c>
      <c r="B266" s="80">
        <f>'[1]Publikime AL'!B369</f>
        <v>35.817465320000004</v>
      </c>
      <c r="C266" s="80">
        <f>'[1]Publikime AL'!C369</f>
        <v>0</v>
      </c>
      <c r="D266" s="80">
        <f>'[1]Publikime AL'!D369</f>
        <v>44.128821920000007</v>
      </c>
      <c r="E266" s="80">
        <f>'[1]Publikime AL'!E369</f>
        <v>0</v>
      </c>
      <c r="F266" s="80">
        <f>'[1]Publikime AL'!F369</f>
        <v>21.649152000000001</v>
      </c>
      <c r="G266" s="80">
        <f>'[1]Publikime AL'!G369</f>
        <v>184.65398643</v>
      </c>
      <c r="I266" s="12"/>
    </row>
    <row r="267" spans="1:9" x14ac:dyDescent="0.25">
      <c r="A267" s="79">
        <v>13</v>
      </c>
      <c r="B267" s="80">
        <f>'[1]Publikime AL'!B370</f>
        <v>33.333914630000002</v>
      </c>
      <c r="C267" s="80">
        <f>'[1]Publikime AL'!C370</f>
        <v>0</v>
      </c>
      <c r="D267" s="80">
        <f>'[1]Publikime AL'!D370</f>
        <v>21.666839620000001</v>
      </c>
      <c r="E267" s="80">
        <f>'[1]Publikime AL'!E370</f>
        <v>0</v>
      </c>
      <c r="F267" s="80">
        <f>'[1]Publikime AL'!F370</f>
        <v>18.875136000000001</v>
      </c>
      <c r="G267" s="80">
        <f>'[1]Publikime AL'!G370</f>
        <v>165.58811010999997</v>
      </c>
      <c r="I267" s="12"/>
    </row>
    <row r="268" spans="1:9" ht="15.75" customHeight="1" x14ac:dyDescent="0.25">
      <c r="A268" s="79">
        <v>14</v>
      </c>
      <c r="B268" s="80">
        <f>'[1]Publikime AL'!B371</f>
        <v>37.038677489999998</v>
      </c>
      <c r="C268" s="80">
        <f>'[1]Publikime AL'!C371</f>
        <v>0</v>
      </c>
      <c r="D268" s="80">
        <f>'[1]Publikime AL'!D371</f>
        <v>16.35063135</v>
      </c>
      <c r="E268" s="80">
        <f>'[1]Publikime AL'!E371</f>
        <v>0</v>
      </c>
      <c r="F268" s="80">
        <f>'[1]Publikime AL'!F371</f>
        <v>9.9966720000000002</v>
      </c>
      <c r="G268" s="80">
        <f>'[1]Publikime AL'!G371</f>
        <v>204.90817380000001</v>
      </c>
      <c r="I268" s="12"/>
    </row>
    <row r="269" spans="1:9" x14ac:dyDescent="0.25">
      <c r="A269" s="79">
        <v>15</v>
      </c>
      <c r="B269" s="80">
        <f>'[1]Publikime AL'!B372</f>
        <v>28.987096100000002</v>
      </c>
      <c r="C269" s="80">
        <f>'[1]Publikime AL'!C372</f>
        <v>0</v>
      </c>
      <c r="D269" s="80">
        <f>'[1]Publikime AL'!D372</f>
        <v>50.628696390000002</v>
      </c>
      <c r="E269" s="80">
        <f>'[1]Publikime AL'!E372</f>
        <v>0</v>
      </c>
      <c r="F269" s="80">
        <f>'[1]Publikime AL'!F372</f>
        <v>80.277119999999996</v>
      </c>
      <c r="G269" s="80">
        <f>'[1]Publikime AL'!G372</f>
        <v>124.63073186</v>
      </c>
      <c r="I269" s="12"/>
    </row>
    <row r="270" spans="1:9" x14ac:dyDescent="0.25">
      <c r="A270" s="79">
        <v>16</v>
      </c>
      <c r="B270" s="80">
        <f>'[1]Publikime AL'!B373</f>
        <v>24.344409420000002</v>
      </c>
      <c r="C270" s="80">
        <f>'[1]Publikime AL'!C373</f>
        <v>0</v>
      </c>
      <c r="D270" s="80">
        <f>'[1]Publikime AL'!D373</f>
        <v>81.831925909999995</v>
      </c>
      <c r="E270" s="80">
        <f>'[1]Publikime AL'!E373</f>
        <v>0</v>
      </c>
      <c r="F270" s="80">
        <f>'[1]Publikime AL'!F373</f>
        <v>161.11065600000001</v>
      </c>
      <c r="G270" s="80">
        <f>'[1]Publikime AL'!G373</f>
        <v>54.06492630999999</v>
      </c>
      <c r="I270" s="12"/>
    </row>
    <row r="271" spans="1:9" x14ac:dyDescent="0.25">
      <c r="A271" s="79">
        <v>17</v>
      </c>
      <c r="B271" s="80">
        <f>'[1]Publikime AL'!B374</f>
        <v>36.997792999999994</v>
      </c>
      <c r="C271" s="80">
        <f>'[1]Publikime AL'!C374</f>
        <v>0</v>
      </c>
      <c r="D271" s="80">
        <f>'[1]Publikime AL'!D374</f>
        <v>45.063762109999999</v>
      </c>
      <c r="E271" s="80">
        <f>'[1]Publikime AL'!E374</f>
        <v>0</v>
      </c>
      <c r="F271" s="80">
        <f>'[1]Publikime AL'!F374</f>
        <v>151.20806400000001</v>
      </c>
      <c r="G271" s="80">
        <f>'[1]Publikime AL'!G374</f>
        <v>142.20509075999999</v>
      </c>
      <c r="I271" s="12"/>
    </row>
    <row r="272" spans="1:9" x14ac:dyDescent="0.25">
      <c r="A272" s="79">
        <v>18</v>
      </c>
      <c r="B272" s="80">
        <f>'[1]Publikime AL'!B375</f>
        <v>24.504802369999997</v>
      </c>
      <c r="C272" s="80">
        <f>'[1]Publikime AL'!C375</f>
        <v>0</v>
      </c>
      <c r="D272" s="80">
        <f>'[1]Publikime AL'!D375</f>
        <v>55.307300300000009</v>
      </c>
      <c r="E272" s="80">
        <f>'[1]Publikime AL'!E375</f>
        <v>0</v>
      </c>
      <c r="F272" s="80">
        <f>'[1]Publikime AL'!F375</f>
        <v>226.90752000000001</v>
      </c>
      <c r="G272" s="80">
        <f>'[1]Publikime AL'!G375</f>
        <v>52.114083440000002</v>
      </c>
      <c r="I272" s="12"/>
    </row>
    <row r="273" spans="1:9" x14ac:dyDescent="0.25">
      <c r="A273" s="79">
        <v>19</v>
      </c>
      <c r="B273" s="80">
        <f>'[1]Publikime AL'!B376</f>
        <v>32.639604230000003</v>
      </c>
      <c r="C273" s="80">
        <f>'[1]Publikime AL'!C376</f>
        <v>0</v>
      </c>
      <c r="D273" s="80">
        <f>'[1]Publikime AL'!D376</f>
        <v>39.858611250000003</v>
      </c>
      <c r="E273" s="80">
        <f>'[1]Publikime AL'!E376</f>
        <v>0</v>
      </c>
      <c r="F273" s="80">
        <f>'[1]Publikime AL'!F376</f>
        <v>188.83468800000003</v>
      </c>
      <c r="G273" s="80">
        <f>'[1]Publikime AL'!G376</f>
        <v>134.53977498</v>
      </c>
      <c r="I273" s="12"/>
    </row>
    <row r="274" spans="1:9" x14ac:dyDescent="0.25">
      <c r="A274" s="79">
        <v>20</v>
      </c>
      <c r="B274" s="80">
        <f>'[1]Publikime AL'!B377</f>
        <v>22.492511840000002</v>
      </c>
      <c r="C274" s="80">
        <f>'[1]Publikime AL'!C377</f>
        <v>0</v>
      </c>
      <c r="D274" s="80">
        <f>'[1]Publikime AL'!D377</f>
        <v>44.133789350000008</v>
      </c>
      <c r="E274" s="80">
        <f>'[1]Publikime AL'!E377</f>
        <v>0</v>
      </c>
      <c r="F274" s="80">
        <f>'[1]Publikime AL'!F377</f>
        <v>192.43392</v>
      </c>
      <c r="G274" s="80">
        <f>'[1]Publikime AL'!G377</f>
        <v>103.32886961999999</v>
      </c>
      <c r="I274" s="12"/>
    </row>
    <row r="275" spans="1:9" x14ac:dyDescent="0.25">
      <c r="A275" s="79">
        <v>21</v>
      </c>
      <c r="B275" s="80">
        <f>'[1]Publikime AL'!B378</f>
        <v>25.614973249999998</v>
      </c>
      <c r="C275" s="80">
        <f>'[1]Publikime AL'!C378</f>
        <v>0</v>
      </c>
      <c r="D275" s="80">
        <f>'[1]Publikime AL'!D378</f>
        <v>34.852866990000003</v>
      </c>
      <c r="E275" s="80">
        <f>'[1]Publikime AL'!E378</f>
        <v>0</v>
      </c>
      <c r="F275" s="80">
        <f>'[1]Publikime AL'!F378</f>
        <v>149.82643199999998</v>
      </c>
      <c r="G275" s="80">
        <f>'[1]Publikime AL'!G378</f>
        <v>149.27302542999999</v>
      </c>
      <c r="I275" s="12"/>
    </row>
    <row r="276" spans="1:9" x14ac:dyDescent="0.25">
      <c r="A276" s="79">
        <v>22</v>
      </c>
      <c r="B276" s="80">
        <f>'[1]Publikime AL'!B379</f>
        <v>21.826022239999997</v>
      </c>
      <c r="C276" s="80">
        <f>'[1]Publikime AL'!C379</f>
        <v>0</v>
      </c>
      <c r="D276" s="80">
        <f>'[1]Publikime AL'!D379</f>
        <v>52.811524479999996</v>
      </c>
      <c r="E276" s="80">
        <f>'[1]Publikime AL'!E379</f>
        <v>0</v>
      </c>
      <c r="F276" s="80">
        <f>'[1]Publikime AL'!F379</f>
        <v>49.246848</v>
      </c>
      <c r="G276" s="80">
        <f>'[1]Publikime AL'!G379</f>
        <v>190.54780271999999</v>
      </c>
      <c r="I276" s="12"/>
    </row>
    <row r="277" spans="1:9" x14ac:dyDescent="0.25">
      <c r="A277" s="79">
        <v>23</v>
      </c>
      <c r="B277" s="80">
        <f>'[1]Publikime AL'!B380</f>
        <v>9.2261029700000012</v>
      </c>
      <c r="C277" s="80">
        <f>'[1]Publikime AL'!C380</f>
        <v>0</v>
      </c>
      <c r="D277" s="80">
        <f>'[1]Publikime AL'!D380</f>
        <v>67.837982499999995</v>
      </c>
      <c r="E277" s="80">
        <f>'[1]Publikime AL'!E380</f>
        <v>20.68577342</v>
      </c>
      <c r="F277" s="80">
        <f>'[1]Publikime AL'!F380</f>
        <v>61.807871999999996</v>
      </c>
      <c r="G277" s="80">
        <f>'[1]Publikime AL'!G380</f>
        <v>168.07956352999997</v>
      </c>
      <c r="I277" s="12"/>
    </row>
    <row r="278" spans="1:9" ht="15.75" customHeight="1" x14ac:dyDescent="0.25">
      <c r="A278" s="82">
        <v>24</v>
      </c>
      <c r="B278" s="80">
        <f>'[1]Publikime AL'!B381</f>
        <v>9.7251840000000006E-2</v>
      </c>
      <c r="C278" s="80">
        <f>'[1]Publikime AL'!C381</f>
        <v>0</v>
      </c>
      <c r="D278" s="80">
        <f>'[1]Publikime AL'!D381</f>
        <v>86.023012610000009</v>
      </c>
      <c r="E278" s="80">
        <f>'[1]Publikime AL'!E381</f>
        <v>53.780430429999996</v>
      </c>
      <c r="F278" s="80">
        <f>'[1]Publikime AL'!F381</f>
        <v>76.774656000000007</v>
      </c>
      <c r="G278" s="80">
        <f>'[1]Publikime AL'!G381</f>
        <v>81.661869449999998</v>
      </c>
      <c r="I278" s="12"/>
    </row>
    <row r="279" spans="1:9" x14ac:dyDescent="0.25">
      <c r="A279" s="168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40"/>
      <c r="C283" s="40"/>
      <c r="D283" s="40"/>
      <c r="E283" s="40"/>
      <c r="F283" s="40"/>
      <c r="G283" s="40"/>
      <c r="I283" s="12"/>
    </row>
    <row r="284" spans="1:9" ht="15.75" customHeight="1" x14ac:dyDescent="0.25">
      <c r="A284" s="10"/>
      <c r="C284" s="83" t="s">
        <v>273</v>
      </c>
      <c r="D284" s="84" t="s">
        <v>320</v>
      </c>
      <c r="E284" s="85" t="s">
        <v>321</v>
      </c>
      <c r="F284" s="40"/>
      <c r="G284" s="40"/>
      <c r="I284" s="12"/>
    </row>
    <row r="285" spans="1:9" ht="15.75" customHeight="1" x14ac:dyDescent="0.25">
      <c r="A285" s="10"/>
      <c r="C285" s="86" t="s">
        <v>322</v>
      </c>
      <c r="D285" s="87" t="s">
        <v>323</v>
      </c>
      <c r="E285" s="88" t="s">
        <v>95</v>
      </c>
      <c r="F285" s="40"/>
      <c r="G285" s="40"/>
      <c r="I285" s="12"/>
    </row>
    <row r="286" spans="1:9" ht="15.75" customHeight="1" x14ac:dyDescent="0.25">
      <c r="A286" s="10"/>
      <c r="C286" s="89" t="s">
        <v>96</v>
      </c>
      <c r="D286" s="87" t="s">
        <v>323</v>
      </c>
      <c r="E286" s="88" t="s">
        <v>95</v>
      </c>
      <c r="F286" s="40"/>
      <c r="G286" s="40"/>
      <c r="I286" s="12"/>
    </row>
    <row r="287" spans="1:9" x14ac:dyDescent="0.25">
      <c r="A287" s="10"/>
      <c r="C287" s="89" t="s">
        <v>97</v>
      </c>
      <c r="D287" s="87" t="s">
        <v>323</v>
      </c>
      <c r="E287" s="88" t="s">
        <v>95</v>
      </c>
      <c r="F287" s="40"/>
      <c r="G287" s="40"/>
      <c r="I287" s="12"/>
    </row>
    <row r="288" spans="1:9" ht="15.75" customHeight="1" x14ac:dyDescent="0.25">
      <c r="A288" s="10"/>
      <c r="C288" s="89" t="s">
        <v>324</v>
      </c>
      <c r="D288" s="87" t="s">
        <v>323</v>
      </c>
      <c r="E288" s="88" t="s">
        <v>99</v>
      </c>
      <c r="F288" s="40"/>
      <c r="G288" s="40"/>
      <c r="I288" s="12"/>
    </row>
    <row r="289" spans="1:9" ht="15.75" customHeight="1" x14ac:dyDescent="0.25">
      <c r="A289" s="10"/>
      <c r="C289" s="90" t="s">
        <v>100</v>
      </c>
      <c r="D289" s="87" t="s">
        <v>323</v>
      </c>
      <c r="E289" s="92" t="s">
        <v>99</v>
      </c>
      <c r="F289" s="40"/>
      <c r="G289" s="40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3"/>
      <c r="B299" s="94"/>
      <c r="C299" s="95" t="s">
        <v>333</v>
      </c>
      <c r="D299" s="96" t="s">
        <v>334</v>
      </c>
      <c r="E299" s="97" t="s">
        <v>321</v>
      </c>
      <c r="F299" s="98" t="s">
        <v>335</v>
      </c>
      <c r="G299" s="97" t="s">
        <v>336</v>
      </c>
      <c r="I299" s="37"/>
    </row>
    <row r="300" spans="1:9" ht="15" customHeight="1" x14ac:dyDescent="0.25">
      <c r="A300" s="93"/>
      <c r="B300" s="99"/>
      <c r="C300" s="100" t="s">
        <v>112</v>
      </c>
      <c r="D300" s="101">
        <v>500</v>
      </c>
      <c r="E300" s="29">
        <v>220</v>
      </c>
      <c r="F300" s="59" t="s">
        <v>113</v>
      </c>
      <c r="G300" s="21" t="s">
        <v>64</v>
      </c>
      <c r="I300" s="37"/>
    </row>
    <row r="301" spans="1:9" ht="15" customHeight="1" x14ac:dyDescent="0.25">
      <c r="A301" s="93"/>
      <c r="B301" s="99"/>
      <c r="C301" s="100" t="s">
        <v>114</v>
      </c>
      <c r="D301" s="101">
        <v>600</v>
      </c>
      <c r="E301" s="29">
        <v>220</v>
      </c>
      <c r="F301" s="59" t="s">
        <v>113</v>
      </c>
      <c r="G301" s="21" t="s">
        <v>64</v>
      </c>
      <c r="I301" s="37"/>
    </row>
    <row r="302" spans="1:9" ht="15" customHeight="1" x14ac:dyDescent="0.25">
      <c r="A302" s="93"/>
      <c r="B302" s="99"/>
      <c r="C302" s="102" t="s">
        <v>115</v>
      </c>
      <c r="D302" s="101">
        <v>250</v>
      </c>
      <c r="E302" s="29">
        <v>220</v>
      </c>
      <c r="F302" s="59" t="s">
        <v>113</v>
      </c>
      <c r="G302" s="21" t="s">
        <v>64</v>
      </c>
      <c r="I302" s="37"/>
    </row>
    <row r="303" spans="1:9" ht="15" customHeight="1" x14ac:dyDescent="0.25">
      <c r="A303" s="93"/>
      <c r="B303" s="99"/>
      <c r="C303" s="102" t="s">
        <v>116</v>
      </c>
      <c r="D303" s="101">
        <v>28</v>
      </c>
      <c r="E303" s="29">
        <v>220</v>
      </c>
      <c r="F303" s="59" t="s">
        <v>113</v>
      </c>
      <c r="G303" s="21" t="s">
        <v>64</v>
      </c>
      <c r="I303" s="12"/>
    </row>
    <row r="304" spans="1:9" ht="15" customHeight="1" x14ac:dyDescent="0.25">
      <c r="A304" s="93"/>
      <c r="B304" s="99"/>
      <c r="C304" s="102" t="s">
        <v>117</v>
      </c>
      <c r="D304" s="101">
        <v>72</v>
      </c>
      <c r="E304" s="29">
        <v>220</v>
      </c>
      <c r="F304" s="59" t="s">
        <v>113</v>
      </c>
      <c r="G304" s="21" t="s">
        <v>64</v>
      </c>
      <c r="I304" s="12"/>
    </row>
    <row r="305" spans="1:9" ht="15" customHeight="1" x14ac:dyDescent="0.25">
      <c r="A305" s="93"/>
      <c r="B305" s="99"/>
      <c r="C305" s="102" t="s">
        <v>118</v>
      </c>
      <c r="D305" s="101">
        <v>180</v>
      </c>
      <c r="E305" s="29">
        <v>220</v>
      </c>
      <c r="F305" s="59" t="s">
        <v>113</v>
      </c>
      <c r="G305" s="21" t="s">
        <v>64</v>
      </c>
      <c r="I305" s="12"/>
    </row>
    <row r="306" spans="1:9" ht="15" customHeight="1" x14ac:dyDescent="0.25">
      <c r="A306" s="93"/>
      <c r="B306" s="99"/>
      <c r="C306" s="102" t="s">
        <v>119</v>
      </c>
      <c r="D306" s="101">
        <v>97</v>
      </c>
      <c r="E306" s="29">
        <v>220</v>
      </c>
      <c r="F306" s="59" t="s">
        <v>381</v>
      </c>
      <c r="G306" s="21" t="s">
        <v>64</v>
      </c>
      <c r="I306" s="12"/>
    </row>
    <row r="307" spans="1:9" ht="15" customHeight="1" x14ac:dyDescent="0.25">
      <c r="A307" s="93"/>
      <c r="B307" s="99"/>
      <c r="C307" s="102" t="s">
        <v>384</v>
      </c>
      <c r="D307" s="101">
        <v>140</v>
      </c>
      <c r="E307" s="29">
        <v>220</v>
      </c>
      <c r="F307" s="59" t="s">
        <v>383</v>
      </c>
      <c r="G307" s="21" t="s">
        <v>64</v>
      </c>
      <c r="I307" s="12"/>
    </row>
    <row r="308" spans="1:9" ht="15" customHeight="1" x14ac:dyDescent="0.25">
      <c r="A308" s="93"/>
      <c r="B308" s="99"/>
      <c r="C308" s="102" t="s">
        <v>120</v>
      </c>
      <c r="D308" s="101">
        <v>48.2</v>
      </c>
      <c r="E308" s="29">
        <v>110</v>
      </c>
      <c r="F308" s="59" t="s">
        <v>113</v>
      </c>
      <c r="G308" s="21" t="s">
        <v>64</v>
      </c>
      <c r="I308" s="12"/>
    </row>
    <row r="309" spans="1:9" ht="15" customHeight="1" x14ac:dyDescent="0.25">
      <c r="A309" s="93"/>
      <c r="B309" s="99"/>
      <c r="C309" s="102" t="s">
        <v>121</v>
      </c>
      <c r="D309" s="101">
        <v>71.569999999999993</v>
      </c>
      <c r="E309" s="29">
        <v>110</v>
      </c>
      <c r="F309" s="59" t="s">
        <v>113</v>
      </c>
      <c r="G309" s="21" t="s">
        <v>64</v>
      </c>
      <c r="I309" s="12"/>
    </row>
    <row r="310" spans="1:9" ht="15" customHeight="1" x14ac:dyDescent="0.25">
      <c r="A310" s="93"/>
      <c r="B310" s="99"/>
      <c r="C310" s="102" t="s">
        <v>122</v>
      </c>
      <c r="D310" s="101">
        <v>25</v>
      </c>
      <c r="E310" s="29">
        <v>110</v>
      </c>
      <c r="F310" s="59" t="s">
        <v>113</v>
      </c>
      <c r="G310" s="21" t="s">
        <v>64</v>
      </c>
      <c r="I310" s="12"/>
    </row>
    <row r="311" spans="1:9" ht="15" customHeight="1" x14ac:dyDescent="0.25">
      <c r="A311" s="93"/>
      <c r="B311" s="99"/>
      <c r="C311" s="102" t="s">
        <v>123</v>
      </c>
      <c r="D311" s="101">
        <v>24</v>
      </c>
      <c r="E311" s="29">
        <v>110</v>
      </c>
      <c r="F311" s="59" t="s">
        <v>113</v>
      </c>
      <c r="G311" s="21" t="s">
        <v>64</v>
      </c>
      <c r="I311" s="12"/>
    </row>
    <row r="312" spans="1:9" ht="15" customHeight="1" x14ac:dyDescent="0.25">
      <c r="A312" s="93"/>
      <c r="B312" s="99"/>
      <c r="C312" s="102" t="s">
        <v>124</v>
      </c>
      <c r="D312" s="101">
        <v>27.5</v>
      </c>
      <c r="E312" s="29">
        <v>110</v>
      </c>
      <c r="F312" s="59" t="s">
        <v>113</v>
      </c>
      <c r="G312" s="21" t="s">
        <v>64</v>
      </c>
      <c r="I312" s="12"/>
    </row>
    <row r="313" spans="1:9" ht="15" customHeight="1" x14ac:dyDescent="0.25">
      <c r="A313" s="93"/>
      <c r="B313" s="99"/>
      <c r="C313" s="102" t="s">
        <v>125</v>
      </c>
      <c r="D313" s="101">
        <v>11</v>
      </c>
      <c r="E313" s="29">
        <v>110</v>
      </c>
      <c r="F313" s="59" t="s">
        <v>113</v>
      </c>
      <c r="G313" s="21" t="s">
        <v>64</v>
      </c>
      <c r="I313" s="12"/>
    </row>
    <row r="314" spans="1:9" ht="15" customHeight="1" x14ac:dyDescent="0.25">
      <c r="A314" s="93"/>
      <c r="B314" s="99"/>
      <c r="C314" s="102" t="s">
        <v>126</v>
      </c>
      <c r="D314" s="101">
        <v>2.5</v>
      </c>
      <c r="E314" s="29">
        <v>110</v>
      </c>
      <c r="F314" s="59" t="s">
        <v>113</v>
      </c>
      <c r="G314" s="21" t="s">
        <v>64</v>
      </c>
      <c r="I314" s="12"/>
    </row>
    <row r="315" spans="1:9" ht="15" customHeight="1" x14ac:dyDescent="0.25">
      <c r="A315" s="93"/>
      <c r="B315" s="99"/>
      <c r="C315" s="102" t="s">
        <v>127</v>
      </c>
      <c r="D315" s="101">
        <v>8.8000000000000007</v>
      </c>
      <c r="E315" s="29">
        <v>110</v>
      </c>
      <c r="F315" s="59" t="s">
        <v>113</v>
      </c>
      <c r="G315" s="21" t="s">
        <v>64</v>
      </c>
      <c r="I315" s="12"/>
    </row>
    <row r="316" spans="1:9" ht="15" customHeight="1" x14ac:dyDescent="0.25">
      <c r="A316" s="93"/>
      <c r="B316" s="99"/>
      <c r="C316" s="102" t="s">
        <v>128</v>
      </c>
      <c r="D316" s="101">
        <v>13.26</v>
      </c>
      <c r="E316" s="29">
        <v>110</v>
      </c>
      <c r="F316" s="59" t="s">
        <v>113</v>
      </c>
      <c r="G316" s="21" t="s">
        <v>64</v>
      </c>
      <c r="I316" s="12"/>
    </row>
    <row r="317" spans="1:9" ht="15" customHeight="1" x14ac:dyDescent="0.25">
      <c r="A317" s="93"/>
      <c r="B317" s="99"/>
      <c r="C317" s="102" t="s">
        <v>129</v>
      </c>
      <c r="D317" s="101">
        <v>16.21</v>
      </c>
      <c r="E317" s="29">
        <v>110</v>
      </c>
      <c r="F317" s="59" t="s">
        <v>113</v>
      </c>
      <c r="G317" s="21" t="s">
        <v>64</v>
      </c>
      <c r="I317" s="12"/>
    </row>
    <row r="318" spans="1:9" ht="15" customHeight="1" x14ac:dyDescent="0.25">
      <c r="A318" s="93"/>
      <c r="B318" s="99"/>
      <c r="C318" s="102" t="s">
        <v>130</v>
      </c>
      <c r="D318" s="101">
        <v>10.35</v>
      </c>
      <c r="E318" s="29">
        <v>110</v>
      </c>
      <c r="F318" s="59" t="s">
        <v>113</v>
      </c>
      <c r="G318" s="21" t="s">
        <v>64</v>
      </c>
      <c r="I318" s="12"/>
    </row>
    <row r="319" spans="1:9" ht="15" customHeight="1" x14ac:dyDescent="0.25">
      <c r="A319" s="93"/>
      <c r="B319" s="99"/>
      <c r="C319" s="102" t="s">
        <v>131</v>
      </c>
      <c r="D319" s="101">
        <v>30.78</v>
      </c>
      <c r="E319" s="29">
        <v>110</v>
      </c>
      <c r="F319" s="59" t="s">
        <v>113</v>
      </c>
      <c r="G319" s="21" t="s">
        <v>64</v>
      </c>
      <c r="I319" s="12"/>
    </row>
    <row r="320" spans="1:9" ht="15" customHeight="1" x14ac:dyDescent="0.25">
      <c r="A320" s="93"/>
      <c r="B320" s="99"/>
      <c r="C320" s="102" t="s">
        <v>132</v>
      </c>
      <c r="D320" s="101">
        <v>11.3</v>
      </c>
      <c r="E320" s="29">
        <v>110</v>
      </c>
      <c r="F320" s="59" t="s">
        <v>113</v>
      </c>
      <c r="G320" s="21" t="s">
        <v>64</v>
      </c>
      <c r="I320" s="12"/>
    </row>
    <row r="321" spans="1:9" ht="15" customHeight="1" x14ac:dyDescent="0.25">
      <c r="A321" s="93"/>
      <c r="B321" s="99"/>
      <c r="C321" s="102" t="s">
        <v>133</v>
      </c>
      <c r="D321" s="101">
        <v>25</v>
      </c>
      <c r="E321" s="29">
        <v>110</v>
      </c>
      <c r="F321" s="59" t="s">
        <v>113</v>
      </c>
      <c r="G321" s="21" t="s">
        <v>64</v>
      </c>
      <c r="I321" s="12"/>
    </row>
    <row r="322" spans="1:9" ht="15" customHeight="1" x14ac:dyDescent="0.25">
      <c r="A322" s="93"/>
      <c r="B322" s="99"/>
      <c r="C322" s="102" t="s">
        <v>134</v>
      </c>
      <c r="D322" s="101">
        <v>8.25</v>
      </c>
      <c r="E322" s="29">
        <v>110</v>
      </c>
      <c r="F322" s="59" t="s">
        <v>113</v>
      </c>
      <c r="G322" s="21" t="s">
        <v>64</v>
      </c>
      <c r="I322" s="12"/>
    </row>
    <row r="323" spans="1:9" ht="15" customHeight="1" x14ac:dyDescent="0.25">
      <c r="A323" s="93"/>
      <c r="B323" s="99"/>
      <c r="C323" s="102" t="s">
        <v>135</v>
      </c>
      <c r="D323" s="101">
        <v>11.34</v>
      </c>
      <c r="E323" s="29">
        <v>110</v>
      </c>
      <c r="F323" s="59" t="s">
        <v>113</v>
      </c>
      <c r="G323" s="21" t="s">
        <v>64</v>
      </c>
      <c r="I323" s="12"/>
    </row>
    <row r="324" spans="1:9" ht="15" customHeight="1" x14ac:dyDescent="0.25">
      <c r="A324" s="93"/>
      <c r="B324" s="99"/>
      <c r="C324" s="102" t="s">
        <v>136</v>
      </c>
      <c r="D324" s="101">
        <v>9.35</v>
      </c>
      <c r="E324" s="29">
        <v>110</v>
      </c>
      <c r="F324" s="59" t="s">
        <v>113</v>
      </c>
      <c r="G324" s="21" t="s">
        <v>64</v>
      </c>
      <c r="I324" s="12"/>
    </row>
    <row r="325" spans="1:9" ht="15" customHeight="1" x14ac:dyDescent="0.25">
      <c r="A325" s="93"/>
      <c r="B325" s="99"/>
      <c r="C325" s="102" t="s">
        <v>137</v>
      </c>
      <c r="D325" s="101">
        <v>6</v>
      </c>
      <c r="E325" s="29">
        <v>110</v>
      </c>
      <c r="F325" s="59" t="s">
        <v>113</v>
      </c>
      <c r="G325" s="21" t="s">
        <v>64</v>
      </c>
      <c r="I325" s="12"/>
    </row>
    <row r="326" spans="1:9" ht="15" customHeight="1" x14ac:dyDescent="0.25">
      <c r="A326" s="93"/>
      <c r="B326" s="99"/>
      <c r="C326" s="102" t="s">
        <v>138</v>
      </c>
      <c r="D326" s="101">
        <v>15</v>
      </c>
      <c r="E326" s="29">
        <v>110</v>
      </c>
      <c r="F326" s="59" t="s">
        <v>113</v>
      </c>
      <c r="G326" s="21" t="s">
        <v>64</v>
      </c>
      <c r="I326" s="12"/>
    </row>
    <row r="327" spans="1:9" ht="15" customHeight="1" x14ac:dyDescent="0.25">
      <c r="A327" s="93"/>
      <c r="B327" s="99"/>
      <c r="C327" s="102" t="s">
        <v>139</v>
      </c>
      <c r="D327" s="101">
        <v>14.2</v>
      </c>
      <c r="E327" s="29">
        <v>110</v>
      </c>
      <c r="F327" s="59" t="s">
        <v>113</v>
      </c>
      <c r="G327" s="21" t="s">
        <v>64</v>
      </c>
      <c r="I327" s="12"/>
    </row>
    <row r="328" spans="1:9" ht="15" customHeight="1" x14ac:dyDescent="0.25">
      <c r="A328" s="93"/>
      <c r="B328" s="99"/>
      <c r="C328" s="102" t="s">
        <v>140</v>
      </c>
      <c r="D328" s="101">
        <v>8</v>
      </c>
      <c r="E328" s="29">
        <v>110</v>
      </c>
      <c r="F328" s="59" t="s">
        <v>113</v>
      </c>
      <c r="G328" s="21" t="s">
        <v>64</v>
      </c>
      <c r="I328" s="12"/>
    </row>
    <row r="329" spans="1:9" ht="15" customHeight="1" x14ac:dyDescent="0.25">
      <c r="A329" s="93"/>
      <c r="B329" s="99"/>
      <c r="C329" s="102" t="s">
        <v>141</v>
      </c>
      <c r="D329" s="101">
        <v>6.1</v>
      </c>
      <c r="E329" s="29">
        <v>110</v>
      </c>
      <c r="F329" s="59" t="s">
        <v>113</v>
      </c>
      <c r="G329" s="21" t="s">
        <v>64</v>
      </c>
      <c r="I329" s="12"/>
    </row>
    <row r="330" spans="1:9" ht="15" customHeight="1" x14ac:dyDescent="0.25">
      <c r="A330" s="93"/>
      <c r="B330" s="99"/>
      <c r="C330" s="102" t="s">
        <v>142</v>
      </c>
      <c r="D330" s="101">
        <v>2.2999999999999998</v>
      </c>
      <c r="E330" s="29">
        <v>110</v>
      </c>
      <c r="F330" s="59" t="s">
        <v>113</v>
      </c>
      <c r="G330" s="21" t="s">
        <v>64</v>
      </c>
      <c r="I330" s="12"/>
    </row>
    <row r="331" spans="1:9" ht="15" customHeight="1" x14ac:dyDescent="0.25">
      <c r="A331" s="93"/>
      <c r="B331" s="99"/>
      <c r="C331" s="102" t="s">
        <v>143</v>
      </c>
      <c r="D331" s="101">
        <v>15</v>
      </c>
      <c r="E331" s="29">
        <v>110</v>
      </c>
      <c r="F331" s="59" t="s">
        <v>113</v>
      </c>
      <c r="G331" s="21" t="s">
        <v>64</v>
      </c>
      <c r="I331" s="12"/>
    </row>
    <row r="332" spans="1:9" ht="15" customHeight="1" x14ac:dyDescent="0.25">
      <c r="A332" s="93"/>
      <c r="B332" s="99"/>
      <c r="C332" s="102" t="s">
        <v>144</v>
      </c>
      <c r="D332" s="101">
        <v>2.2999999999999998</v>
      </c>
      <c r="E332" s="29">
        <v>110</v>
      </c>
      <c r="F332" s="59" t="s">
        <v>113</v>
      </c>
      <c r="G332" s="21" t="s">
        <v>64</v>
      </c>
      <c r="I332" s="12"/>
    </row>
    <row r="333" spans="1:9" ht="15" customHeight="1" x14ac:dyDescent="0.25">
      <c r="A333" s="93"/>
      <c r="B333" s="99"/>
      <c r="C333" s="102" t="s">
        <v>145</v>
      </c>
      <c r="D333" s="101">
        <v>4.5999999999999996</v>
      </c>
      <c r="E333" s="29">
        <v>110</v>
      </c>
      <c r="F333" s="59" t="s">
        <v>113</v>
      </c>
      <c r="G333" s="21" t="s">
        <v>64</v>
      </c>
      <c r="I333" s="12"/>
    </row>
    <row r="334" spans="1:9" ht="15" customHeight="1" x14ac:dyDescent="0.25">
      <c r="A334" s="93"/>
      <c r="B334" s="99"/>
      <c r="C334" s="102" t="s">
        <v>146</v>
      </c>
      <c r="D334" s="101">
        <v>14.9</v>
      </c>
      <c r="E334" s="29">
        <v>110</v>
      </c>
      <c r="F334" s="59" t="s">
        <v>113</v>
      </c>
      <c r="G334" s="21" t="s">
        <v>64</v>
      </c>
      <c r="I334" s="12"/>
    </row>
    <row r="335" spans="1:9" ht="15" customHeight="1" x14ac:dyDescent="0.25">
      <c r="A335" s="93"/>
      <c r="B335" s="99"/>
      <c r="C335" s="102" t="s">
        <v>147</v>
      </c>
      <c r="D335" s="101">
        <v>5.2</v>
      </c>
      <c r="E335" s="29">
        <v>110</v>
      </c>
      <c r="F335" s="59" t="s">
        <v>113</v>
      </c>
      <c r="G335" s="21" t="s">
        <v>64</v>
      </c>
      <c r="I335" s="12"/>
    </row>
    <row r="336" spans="1:9" ht="15" customHeight="1" x14ac:dyDescent="0.25">
      <c r="A336" s="93"/>
      <c r="B336" s="99"/>
      <c r="C336" s="102" t="s">
        <v>148</v>
      </c>
      <c r="D336" s="101">
        <v>20.52</v>
      </c>
      <c r="E336" s="29">
        <v>110</v>
      </c>
      <c r="F336" s="59" t="s">
        <v>113</v>
      </c>
      <c r="G336" s="21" t="s">
        <v>64</v>
      </c>
      <c r="I336" s="12"/>
    </row>
    <row r="337" spans="1:9" ht="15" customHeight="1" x14ac:dyDescent="0.25">
      <c r="A337" s="93"/>
      <c r="B337" s="99"/>
      <c r="C337" s="102" t="s">
        <v>149</v>
      </c>
      <c r="D337" s="101">
        <v>5.2</v>
      </c>
      <c r="E337" s="29">
        <v>110</v>
      </c>
      <c r="F337" s="59" t="s">
        <v>113</v>
      </c>
      <c r="G337" s="21" t="s">
        <v>64</v>
      </c>
      <c r="I337" s="12"/>
    </row>
    <row r="338" spans="1:9" ht="15" customHeight="1" x14ac:dyDescent="0.25">
      <c r="A338" s="93"/>
      <c r="B338" s="99"/>
      <c r="C338" s="102" t="s">
        <v>150</v>
      </c>
      <c r="D338" s="101">
        <v>2.7</v>
      </c>
      <c r="E338" s="29">
        <v>110</v>
      </c>
      <c r="F338" s="59" t="s">
        <v>113</v>
      </c>
      <c r="G338" s="21" t="s">
        <v>64</v>
      </c>
      <c r="I338" s="12"/>
    </row>
    <row r="339" spans="1:9" ht="15" customHeight="1" x14ac:dyDescent="0.25">
      <c r="A339" s="93"/>
      <c r="B339" s="99"/>
      <c r="C339" s="102" t="s">
        <v>151</v>
      </c>
      <c r="D339" s="101">
        <v>7.5</v>
      </c>
      <c r="E339" s="29">
        <v>110</v>
      </c>
      <c r="F339" s="59" t="s">
        <v>113</v>
      </c>
      <c r="G339" s="21" t="s">
        <v>64</v>
      </c>
      <c r="I339" s="12"/>
    </row>
    <row r="340" spans="1:9" ht="15.75" thickBot="1" x14ac:dyDescent="0.3">
      <c r="A340" s="93"/>
      <c r="B340" s="99"/>
      <c r="C340" s="103"/>
      <c r="D340" s="99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7"/>
    </row>
    <row r="343" spans="1:9" ht="15.75" customHeight="1" x14ac:dyDescent="0.25">
      <c r="A343" s="10"/>
      <c r="D343" s="198">
        <f>B2</f>
        <v>45880</v>
      </c>
      <c r="E343" s="200"/>
      <c r="I343" s="12"/>
    </row>
    <row r="344" spans="1:9" x14ac:dyDescent="0.25">
      <c r="A344" s="10"/>
      <c r="D344" s="35" t="s">
        <v>267</v>
      </c>
      <c r="E344" s="75" t="s">
        <v>339</v>
      </c>
      <c r="I344" s="12"/>
    </row>
    <row r="345" spans="1:9" x14ac:dyDescent="0.25">
      <c r="A345" s="10"/>
      <c r="D345" s="28" t="s">
        <v>155</v>
      </c>
      <c r="E345" s="104">
        <f>'[1]D-1'!E10</f>
        <v>224.51</v>
      </c>
      <c r="I345" s="12"/>
    </row>
    <row r="346" spans="1:9" x14ac:dyDescent="0.25">
      <c r="A346" s="10"/>
      <c r="D346" s="28" t="s">
        <v>156</v>
      </c>
      <c r="E346" s="104">
        <f>'[1]D-1'!E11</f>
        <v>140.09</v>
      </c>
      <c r="I346" s="12"/>
    </row>
    <row r="347" spans="1:9" x14ac:dyDescent="0.25">
      <c r="A347" s="10"/>
      <c r="D347" s="28" t="s">
        <v>157</v>
      </c>
      <c r="E347" s="104">
        <f>'[1]D-1'!E12</f>
        <v>116.8</v>
      </c>
      <c r="I347" s="12"/>
    </row>
    <row r="348" spans="1:9" x14ac:dyDescent="0.25">
      <c r="A348" s="10"/>
      <c r="D348" s="28" t="s">
        <v>158</v>
      </c>
      <c r="E348" s="104">
        <f>'[1]D-1'!E13</f>
        <v>89.31</v>
      </c>
      <c r="I348" s="12"/>
    </row>
    <row r="349" spans="1:9" x14ac:dyDescent="0.25">
      <c r="A349" s="10"/>
      <c r="D349" s="28" t="s">
        <v>159</v>
      </c>
      <c r="E349" s="104">
        <f>'[1]D-1'!E14</f>
        <v>89.19</v>
      </c>
      <c r="I349" s="12"/>
    </row>
    <row r="350" spans="1:9" x14ac:dyDescent="0.25">
      <c r="A350" s="10"/>
      <c r="D350" s="28" t="s">
        <v>160</v>
      </c>
      <c r="E350" s="104">
        <f>'[1]D-1'!E15</f>
        <v>114.33</v>
      </c>
      <c r="I350" s="12"/>
    </row>
    <row r="351" spans="1:9" x14ac:dyDescent="0.25">
      <c r="A351" s="10"/>
      <c r="D351" s="28" t="s">
        <v>161</v>
      </c>
      <c r="E351" s="104">
        <f>'[1]D-1'!E16</f>
        <v>244.07</v>
      </c>
      <c r="I351" s="12"/>
    </row>
    <row r="352" spans="1:9" x14ac:dyDescent="0.25">
      <c r="A352" s="10"/>
      <c r="D352" s="28" t="s">
        <v>162</v>
      </c>
      <c r="E352" s="104">
        <f>'[1]D-1'!E17</f>
        <v>372</v>
      </c>
      <c r="I352" s="12"/>
    </row>
    <row r="353" spans="1:9" ht="15.75" customHeight="1" x14ac:dyDescent="0.25">
      <c r="A353" s="10"/>
      <c r="D353" s="28" t="s">
        <v>163</v>
      </c>
      <c r="E353" s="104">
        <f>'[1]D-1'!E18</f>
        <v>366.99</v>
      </c>
      <c r="I353" s="12"/>
    </row>
    <row r="354" spans="1:9" x14ac:dyDescent="0.25">
      <c r="A354" s="10"/>
      <c r="D354" s="28" t="s">
        <v>164</v>
      </c>
      <c r="E354" s="104">
        <f>'[1]D-1'!E19</f>
        <v>435.95</v>
      </c>
      <c r="I354" s="12"/>
    </row>
    <row r="355" spans="1:9" ht="15.75" customHeight="1" x14ac:dyDescent="0.25">
      <c r="A355" s="10"/>
      <c r="D355" s="28" t="s">
        <v>165</v>
      </c>
      <c r="E355" s="104">
        <f>'[1]D-1'!E20</f>
        <v>444.58</v>
      </c>
      <c r="I355" s="12"/>
    </row>
    <row r="356" spans="1:9" x14ac:dyDescent="0.25">
      <c r="A356" s="10"/>
      <c r="D356" s="28" t="s">
        <v>166</v>
      </c>
      <c r="E356" s="104">
        <f>'[1]D-1'!E21</f>
        <v>534.37</v>
      </c>
      <c r="I356" s="12"/>
    </row>
    <row r="357" spans="1:9" x14ac:dyDescent="0.25">
      <c r="A357" s="10"/>
      <c r="D357" s="28" t="s">
        <v>167</v>
      </c>
      <c r="E357" s="104">
        <f>'[1]D-1'!E22</f>
        <v>528.41</v>
      </c>
      <c r="I357" s="12"/>
    </row>
    <row r="358" spans="1:9" x14ac:dyDescent="0.25">
      <c r="A358" s="10"/>
      <c r="D358" s="28" t="s">
        <v>168</v>
      </c>
      <c r="E358" s="104">
        <f>'[1]D-1'!E23</f>
        <v>562.69000000000005</v>
      </c>
      <c r="I358" s="12"/>
    </row>
    <row r="359" spans="1:9" x14ac:dyDescent="0.25">
      <c r="A359" s="10"/>
      <c r="D359" s="28" t="s">
        <v>169</v>
      </c>
      <c r="E359" s="104">
        <f>'[1]D-1'!E24</f>
        <v>553.92999999999995</v>
      </c>
      <c r="I359" s="12"/>
    </row>
    <row r="360" spans="1:9" x14ac:dyDescent="0.25">
      <c r="A360" s="10"/>
      <c r="D360" s="28" t="s">
        <v>170</v>
      </c>
      <c r="E360" s="104">
        <f>'[1]D-1'!E25</f>
        <v>547.46</v>
      </c>
      <c r="I360" s="12"/>
    </row>
    <row r="361" spans="1:9" x14ac:dyDescent="0.25">
      <c r="A361" s="10"/>
      <c r="D361" s="28" t="s">
        <v>171</v>
      </c>
      <c r="E361" s="104">
        <f>'[1]D-1'!E26</f>
        <v>532.42999999999995</v>
      </c>
      <c r="I361" s="12"/>
    </row>
    <row r="362" spans="1:9" x14ac:dyDescent="0.25">
      <c r="A362" s="10"/>
      <c r="D362" s="28" t="s">
        <v>172</v>
      </c>
      <c r="E362" s="104">
        <f>'[1]D-1'!E27</f>
        <v>870.99</v>
      </c>
      <c r="I362" s="12"/>
    </row>
    <row r="363" spans="1:9" x14ac:dyDescent="0.25">
      <c r="A363" s="10"/>
      <c r="D363" s="28" t="s">
        <v>173</v>
      </c>
      <c r="E363" s="104">
        <f>'[1]D-1'!E28</f>
        <v>932.17</v>
      </c>
      <c r="I363" s="12"/>
    </row>
    <row r="364" spans="1:9" x14ac:dyDescent="0.25">
      <c r="A364" s="10"/>
      <c r="D364" s="28" t="s">
        <v>174</v>
      </c>
      <c r="E364" s="104">
        <f>'[1]D-1'!E29</f>
        <v>1024.46</v>
      </c>
      <c r="I364" s="12"/>
    </row>
    <row r="365" spans="1:9" x14ac:dyDescent="0.25">
      <c r="A365" s="10"/>
      <c r="D365" s="28" t="s">
        <v>175</v>
      </c>
      <c r="E365" s="104">
        <f>'[1]D-1'!E30</f>
        <v>1077.51</v>
      </c>
      <c r="I365" s="12"/>
    </row>
    <row r="366" spans="1:9" x14ac:dyDescent="0.25">
      <c r="A366" s="10"/>
      <c r="D366" s="28" t="s">
        <v>176</v>
      </c>
      <c r="E366" s="104">
        <f>'[1]D-1'!E31</f>
        <v>1007.14</v>
      </c>
      <c r="I366" s="12"/>
    </row>
    <row r="367" spans="1:9" x14ac:dyDescent="0.25">
      <c r="A367" s="10"/>
      <c r="D367" s="28" t="s">
        <v>177</v>
      </c>
      <c r="E367" s="104">
        <f>'[1]D-1'!E32</f>
        <v>737.19</v>
      </c>
      <c r="I367" s="12"/>
    </row>
    <row r="368" spans="1:9" x14ac:dyDescent="0.25">
      <c r="A368" s="10"/>
      <c r="D368" s="30" t="s">
        <v>178</v>
      </c>
      <c r="E368" s="104">
        <f>'[1]D-1'!E33</f>
        <v>549.64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5" t="s">
        <v>333</v>
      </c>
      <c r="C372" s="95" t="s">
        <v>342</v>
      </c>
      <c r="D372" s="96" t="s">
        <v>332</v>
      </c>
      <c r="E372" s="97" t="s">
        <v>321</v>
      </c>
      <c r="F372" s="97" t="s">
        <v>276</v>
      </c>
      <c r="G372" s="98" t="s">
        <v>289</v>
      </c>
      <c r="I372" s="12"/>
    </row>
    <row r="373" spans="1:9" ht="15" customHeight="1" x14ac:dyDescent="0.25">
      <c r="A373" s="10"/>
      <c r="B373" s="100" t="s">
        <v>112</v>
      </c>
      <c r="C373" s="100">
        <v>1</v>
      </c>
      <c r="D373" s="101">
        <v>125</v>
      </c>
      <c r="E373" s="29">
        <v>220</v>
      </c>
      <c r="F373" s="29" t="s">
        <v>182</v>
      </c>
      <c r="G373" s="59" t="s">
        <v>113</v>
      </c>
      <c r="I373" s="12"/>
    </row>
    <row r="374" spans="1:9" ht="15" customHeight="1" x14ac:dyDescent="0.25">
      <c r="A374" s="10"/>
      <c r="B374" s="100" t="s">
        <v>112</v>
      </c>
      <c r="C374" s="100">
        <v>2</v>
      </c>
      <c r="D374" s="101">
        <v>125</v>
      </c>
      <c r="E374" s="29">
        <v>220</v>
      </c>
      <c r="F374" s="29" t="s">
        <v>182</v>
      </c>
      <c r="G374" s="59" t="s">
        <v>113</v>
      </c>
      <c r="I374" s="12"/>
    </row>
    <row r="375" spans="1:9" ht="15" customHeight="1" x14ac:dyDescent="0.25">
      <c r="A375" s="10"/>
      <c r="B375" s="100" t="s">
        <v>112</v>
      </c>
      <c r="C375" s="100">
        <v>3</v>
      </c>
      <c r="D375" s="101">
        <v>125</v>
      </c>
      <c r="E375" s="29">
        <v>220</v>
      </c>
      <c r="F375" s="29" t="s">
        <v>182</v>
      </c>
      <c r="G375" s="59" t="s">
        <v>113</v>
      </c>
      <c r="I375" s="12"/>
    </row>
    <row r="376" spans="1:9" ht="15" customHeight="1" x14ac:dyDescent="0.25">
      <c r="A376" s="10"/>
      <c r="B376" s="100" t="s">
        <v>112</v>
      </c>
      <c r="C376" s="100">
        <v>4</v>
      </c>
      <c r="D376" s="101">
        <v>125</v>
      </c>
      <c r="E376" s="29">
        <v>220</v>
      </c>
      <c r="F376" s="29" t="s">
        <v>182</v>
      </c>
      <c r="G376" s="59" t="s">
        <v>113</v>
      </c>
      <c r="I376" s="12"/>
    </row>
    <row r="377" spans="1:9" ht="15" customHeight="1" x14ac:dyDescent="0.25">
      <c r="A377" s="10"/>
      <c r="B377" s="100" t="s">
        <v>114</v>
      </c>
      <c r="C377" s="100">
        <v>1</v>
      </c>
      <c r="D377" s="101">
        <v>150</v>
      </c>
      <c r="E377" s="29">
        <v>220</v>
      </c>
      <c r="F377" s="29" t="s">
        <v>182</v>
      </c>
      <c r="G377" s="59" t="s">
        <v>113</v>
      </c>
      <c r="I377" s="12"/>
    </row>
    <row r="378" spans="1:9" ht="15" customHeight="1" x14ac:dyDescent="0.25">
      <c r="A378" s="10"/>
      <c r="B378" s="100" t="s">
        <v>114</v>
      </c>
      <c r="C378" s="100">
        <v>2</v>
      </c>
      <c r="D378" s="101">
        <v>150</v>
      </c>
      <c r="E378" s="29">
        <v>220</v>
      </c>
      <c r="F378" s="29" t="s">
        <v>182</v>
      </c>
      <c r="G378" s="59" t="s">
        <v>113</v>
      </c>
      <c r="I378" s="12"/>
    </row>
    <row r="379" spans="1:9" ht="15" customHeight="1" x14ac:dyDescent="0.25">
      <c r="A379" s="10"/>
      <c r="B379" s="100" t="s">
        <v>114</v>
      </c>
      <c r="C379" s="100">
        <v>3</v>
      </c>
      <c r="D379" s="101">
        <v>150</v>
      </c>
      <c r="E379" s="29">
        <v>220</v>
      </c>
      <c r="F379" s="29" t="s">
        <v>182</v>
      </c>
      <c r="G379" s="59" t="s">
        <v>113</v>
      </c>
      <c r="I379" s="12"/>
    </row>
    <row r="380" spans="1:9" ht="15" customHeight="1" x14ac:dyDescent="0.25">
      <c r="A380" s="10"/>
      <c r="B380" s="100" t="s">
        <v>114</v>
      </c>
      <c r="C380" s="100">
        <v>4</v>
      </c>
      <c r="D380" s="101">
        <v>150</v>
      </c>
      <c r="E380" s="29">
        <v>220</v>
      </c>
      <c r="F380" s="29" t="s">
        <v>182</v>
      </c>
      <c r="G380" s="59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3" t="s">
        <v>267</v>
      </c>
      <c r="B387" s="44" t="s">
        <v>187</v>
      </c>
      <c r="C387" s="44" t="s">
        <v>188</v>
      </c>
      <c r="D387" s="44" t="s">
        <v>189</v>
      </c>
      <c r="E387" s="44" t="s">
        <v>190</v>
      </c>
      <c r="F387" s="44" t="s">
        <v>191</v>
      </c>
      <c r="G387" s="44" t="s">
        <v>192</v>
      </c>
      <c r="H387" s="44" t="s">
        <v>193</v>
      </c>
      <c r="I387" s="45" t="s">
        <v>194</v>
      </c>
    </row>
    <row r="388" spans="1:9" ht="15.75" customHeight="1" x14ac:dyDescent="0.25">
      <c r="A388" s="46">
        <v>1</v>
      </c>
      <c r="B388" s="169">
        <f>'[1]Publikime AL'!B516</f>
        <v>0</v>
      </c>
      <c r="C388" s="169">
        <f>'[1]Publikime AL'!C516</f>
        <v>70.037846260000009</v>
      </c>
      <c r="D388" s="169">
        <f>'[1]Publikime AL'!D516</f>
        <v>0</v>
      </c>
      <c r="E388" s="169">
        <f>'[1]Publikime AL'!E516</f>
        <v>69.694857439999993</v>
      </c>
      <c r="F388" s="169">
        <f>'[1]Publikime AL'!F516</f>
        <v>0.16073165</v>
      </c>
      <c r="G388" s="169">
        <f>'[1]Publikime AL'!G516</f>
        <v>0</v>
      </c>
      <c r="H388" s="169">
        <f>'[1]Publikime AL'!H516</f>
        <v>1.0435138799999999</v>
      </c>
      <c r="I388" s="170">
        <f>'[1]Publikime AL'!I516</f>
        <v>97.970022470000004</v>
      </c>
    </row>
    <row r="389" spans="1:9" ht="15.75" customHeight="1" x14ac:dyDescent="0.25">
      <c r="A389" s="46">
        <v>2</v>
      </c>
      <c r="B389" s="169">
        <f>'[1]Publikime AL'!B517</f>
        <v>0</v>
      </c>
      <c r="C389" s="169">
        <f>'[1]Publikime AL'!C517</f>
        <v>70.043523319999991</v>
      </c>
      <c r="D389" s="169">
        <f>'[1]Publikime AL'!D517</f>
        <v>0</v>
      </c>
      <c r="E389" s="169">
        <f>'[1]Publikime AL'!E517</f>
        <v>69.678299350000003</v>
      </c>
      <c r="F389" s="169">
        <f>'[1]Publikime AL'!F517</f>
        <v>0</v>
      </c>
      <c r="G389" s="169">
        <f>'[1]Publikime AL'!G517</f>
        <v>0</v>
      </c>
      <c r="H389" s="169">
        <f>'[1]Publikime AL'!H517</f>
        <v>0</v>
      </c>
      <c r="I389" s="170">
        <f>'[1]Publikime AL'!I517</f>
        <v>47.602825469999999</v>
      </c>
    </row>
    <row r="390" spans="1:9" ht="15.75" customHeight="1" x14ac:dyDescent="0.25">
      <c r="A390" s="46">
        <v>3</v>
      </c>
      <c r="B390" s="169">
        <f>'[1]Publikime AL'!B518</f>
        <v>0</v>
      </c>
      <c r="C390" s="169">
        <f>'[1]Publikime AL'!C518</f>
        <v>70.01608422999999</v>
      </c>
      <c r="D390" s="169">
        <f>'[1]Publikime AL'!D518</f>
        <v>0</v>
      </c>
      <c r="E390" s="169">
        <f>'[1]Publikime AL'!E518</f>
        <v>34.965937269999998</v>
      </c>
      <c r="F390" s="169">
        <f>'[1]Publikime AL'!F518</f>
        <v>0</v>
      </c>
      <c r="G390" s="169">
        <f>'[1]Publikime AL'!G518</f>
        <v>0</v>
      </c>
      <c r="H390" s="169">
        <f>'[1]Publikime AL'!H518</f>
        <v>0</v>
      </c>
      <c r="I390" s="170">
        <f>'[1]Publikime AL'!I518</f>
        <v>0</v>
      </c>
    </row>
    <row r="391" spans="1:9" ht="15.75" customHeight="1" x14ac:dyDescent="0.25">
      <c r="A391" s="46">
        <v>4</v>
      </c>
      <c r="B391" s="169">
        <f>'[1]Publikime AL'!B519</f>
        <v>0</v>
      </c>
      <c r="C391" s="169">
        <f>'[1]Publikime AL'!C519</f>
        <v>70.028147970000006</v>
      </c>
      <c r="D391" s="169">
        <f>'[1]Publikime AL'!D519</f>
        <v>0</v>
      </c>
      <c r="E391" s="169">
        <f>'[1]Publikime AL'!E519</f>
        <v>0</v>
      </c>
      <c r="F391" s="169">
        <f>'[1]Publikime AL'!F519</f>
        <v>0</v>
      </c>
      <c r="G391" s="169">
        <f>'[1]Publikime AL'!G519</f>
        <v>0</v>
      </c>
      <c r="H391" s="169">
        <f>'[1]Publikime AL'!H519</f>
        <v>0</v>
      </c>
      <c r="I391" s="170">
        <f>'[1]Publikime AL'!I519</f>
        <v>0</v>
      </c>
    </row>
    <row r="392" spans="1:9" ht="15.75" customHeight="1" x14ac:dyDescent="0.25">
      <c r="A392" s="46">
        <v>5</v>
      </c>
      <c r="B392" s="169">
        <f>'[1]Publikime AL'!B520</f>
        <v>0</v>
      </c>
      <c r="C392" s="169">
        <f>'[1]Publikime AL'!C520</f>
        <v>46.986631369999998</v>
      </c>
      <c r="D392" s="169">
        <f>'[1]Publikime AL'!D520</f>
        <v>0</v>
      </c>
      <c r="E392" s="169">
        <f>'[1]Publikime AL'!E520</f>
        <v>0</v>
      </c>
      <c r="F392" s="169">
        <f>'[1]Publikime AL'!F520</f>
        <v>0</v>
      </c>
      <c r="G392" s="169">
        <f>'[1]Publikime AL'!G520</f>
        <v>0</v>
      </c>
      <c r="H392" s="169">
        <f>'[1]Publikime AL'!H520</f>
        <v>0.37539534000000002</v>
      </c>
      <c r="I392" s="170">
        <f>'[1]Publikime AL'!I520</f>
        <v>0</v>
      </c>
    </row>
    <row r="393" spans="1:9" ht="15.75" customHeight="1" x14ac:dyDescent="0.25">
      <c r="A393" s="46">
        <v>6</v>
      </c>
      <c r="B393" s="169">
        <f>'[1]Publikime AL'!B521</f>
        <v>0</v>
      </c>
      <c r="C393" s="169">
        <f>'[1]Publikime AL'!C521</f>
        <v>0</v>
      </c>
      <c r="D393" s="169">
        <f>'[1]Publikime AL'!D521</f>
        <v>0</v>
      </c>
      <c r="E393" s="169">
        <f>'[1]Publikime AL'!E521</f>
        <v>0</v>
      </c>
      <c r="F393" s="169">
        <f>'[1]Publikime AL'!F521</f>
        <v>0</v>
      </c>
      <c r="G393" s="169">
        <f>'[1]Publikime AL'!G521</f>
        <v>0</v>
      </c>
      <c r="H393" s="169">
        <f>'[1]Publikime AL'!H521</f>
        <v>89.022627150000005</v>
      </c>
      <c r="I393" s="170">
        <f>'[1]Publikime AL'!I521</f>
        <v>0</v>
      </c>
    </row>
    <row r="394" spans="1:9" ht="15.75" customHeight="1" x14ac:dyDescent="0.25">
      <c r="A394" s="46">
        <v>7</v>
      </c>
      <c r="B394" s="169">
        <f>'[1]Publikime AL'!B522</f>
        <v>0</v>
      </c>
      <c r="C394" s="169">
        <f>'[1]Publikime AL'!C522</f>
        <v>0</v>
      </c>
      <c r="D394" s="169">
        <f>'[1]Publikime AL'!D522</f>
        <v>0</v>
      </c>
      <c r="E394" s="169">
        <f>'[1]Publikime AL'!E522</f>
        <v>0</v>
      </c>
      <c r="F394" s="169">
        <f>'[1]Publikime AL'!F522</f>
        <v>0</v>
      </c>
      <c r="G394" s="169">
        <f>'[1]Publikime AL'!G522</f>
        <v>0</v>
      </c>
      <c r="H394" s="169">
        <f>'[1]Publikime AL'!H522</f>
        <v>107.19594836</v>
      </c>
      <c r="I394" s="170">
        <f>'[1]Publikime AL'!I522</f>
        <v>0</v>
      </c>
    </row>
    <row r="395" spans="1:9" x14ac:dyDescent="0.25">
      <c r="A395" s="46">
        <v>8</v>
      </c>
      <c r="B395" s="169">
        <f>'[1]Publikime AL'!B523</f>
        <v>0</v>
      </c>
      <c r="C395" s="169">
        <f>'[1]Publikime AL'!C523</f>
        <v>0</v>
      </c>
      <c r="D395" s="169">
        <f>'[1]Publikime AL'!D523</f>
        <v>0</v>
      </c>
      <c r="E395" s="169">
        <f>'[1]Publikime AL'!E523</f>
        <v>0</v>
      </c>
      <c r="F395" s="169">
        <f>'[1]Publikime AL'!F523</f>
        <v>0</v>
      </c>
      <c r="G395" s="169">
        <f>'[1]Publikime AL'!G523</f>
        <v>0</v>
      </c>
      <c r="H395" s="169">
        <f>'[1]Publikime AL'!H523</f>
        <v>123.74705074000002</v>
      </c>
      <c r="I395" s="170">
        <f>'[1]Publikime AL'!I523</f>
        <v>0</v>
      </c>
    </row>
    <row r="396" spans="1:9" ht="15.75" customHeight="1" x14ac:dyDescent="0.25">
      <c r="A396" s="46">
        <v>9</v>
      </c>
      <c r="B396" s="169">
        <f>'[1]Publikime AL'!B524</f>
        <v>0</v>
      </c>
      <c r="C396" s="169">
        <f>'[1]Publikime AL'!C524</f>
        <v>0</v>
      </c>
      <c r="D396" s="169">
        <f>'[1]Publikime AL'!D524</f>
        <v>0</v>
      </c>
      <c r="E396" s="169">
        <f>'[1]Publikime AL'!E524</f>
        <v>0</v>
      </c>
      <c r="F396" s="169">
        <f>'[1]Publikime AL'!F524</f>
        <v>0</v>
      </c>
      <c r="G396" s="169">
        <f>'[1]Publikime AL'!G524</f>
        <v>0</v>
      </c>
      <c r="H396" s="169">
        <f>'[1]Publikime AL'!H524</f>
        <v>93.798450649999992</v>
      </c>
      <c r="I396" s="170">
        <f>'[1]Publikime AL'!I524</f>
        <v>0</v>
      </c>
    </row>
    <row r="397" spans="1:9" x14ac:dyDescent="0.25">
      <c r="A397" s="46">
        <v>10</v>
      </c>
      <c r="B397" s="169">
        <f>'[1]Publikime AL'!B525</f>
        <v>0</v>
      </c>
      <c r="C397" s="169">
        <f>'[1]Publikime AL'!C525</f>
        <v>0</v>
      </c>
      <c r="D397" s="169">
        <f>'[1]Publikime AL'!D525</f>
        <v>0</v>
      </c>
      <c r="E397" s="169">
        <f>'[1]Publikime AL'!E525</f>
        <v>0</v>
      </c>
      <c r="F397" s="169">
        <f>'[1]Publikime AL'!F525</f>
        <v>0</v>
      </c>
      <c r="G397" s="169">
        <f>'[1]Publikime AL'!G525</f>
        <v>0</v>
      </c>
      <c r="H397" s="169">
        <f>'[1]Publikime AL'!H525</f>
        <v>102.35696761</v>
      </c>
      <c r="I397" s="170">
        <f>'[1]Publikime AL'!I525</f>
        <v>0</v>
      </c>
    </row>
    <row r="398" spans="1:9" ht="15.75" customHeight="1" x14ac:dyDescent="0.25">
      <c r="A398" s="46">
        <v>11</v>
      </c>
      <c r="B398" s="169">
        <f>'[1]Publikime AL'!B526</f>
        <v>0</v>
      </c>
      <c r="C398" s="169">
        <f>'[1]Publikime AL'!C526</f>
        <v>0</v>
      </c>
      <c r="D398" s="169">
        <f>'[1]Publikime AL'!D526</f>
        <v>0</v>
      </c>
      <c r="E398" s="169">
        <f>'[1]Publikime AL'!E526</f>
        <v>0</v>
      </c>
      <c r="F398" s="169">
        <f>'[1]Publikime AL'!F526</f>
        <v>0</v>
      </c>
      <c r="G398" s="169">
        <f>'[1]Publikime AL'!G526</f>
        <v>0</v>
      </c>
      <c r="H398" s="169">
        <f>'[1]Publikime AL'!H526</f>
        <v>89.529304419999988</v>
      </c>
      <c r="I398" s="170">
        <f>'[1]Publikime AL'!I526</f>
        <v>0</v>
      </c>
    </row>
    <row r="399" spans="1:9" x14ac:dyDescent="0.25">
      <c r="A399" s="46">
        <v>12</v>
      </c>
      <c r="B399" s="169">
        <f>'[1]Publikime AL'!B527</f>
        <v>0</v>
      </c>
      <c r="C399" s="169">
        <f>'[1]Publikime AL'!C527</f>
        <v>0</v>
      </c>
      <c r="D399" s="169">
        <f>'[1]Publikime AL'!D527</f>
        <v>0</v>
      </c>
      <c r="E399" s="169">
        <f>'[1]Publikime AL'!E527</f>
        <v>0</v>
      </c>
      <c r="F399" s="169">
        <f>'[1]Publikime AL'!F527</f>
        <v>0</v>
      </c>
      <c r="G399" s="169">
        <f>'[1]Publikime AL'!G527</f>
        <v>0</v>
      </c>
      <c r="H399" s="169">
        <f>'[1]Publikime AL'!H527</f>
        <v>89.650651490000001</v>
      </c>
      <c r="I399" s="170">
        <f>'[1]Publikime AL'!I527</f>
        <v>0</v>
      </c>
    </row>
    <row r="400" spans="1:9" ht="15.75" customHeight="1" x14ac:dyDescent="0.25">
      <c r="A400" s="46">
        <v>13</v>
      </c>
      <c r="B400" s="169">
        <f>'[1]Publikime AL'!B528</f>
        <v>0</v>
      </c>
      <c r="C400" s="169">
        <f>'[1]Publikime AL'!C528</f>
        <v>0</v>
      </c>
      <c r="D400" s="169">
        <f>'[1]Publikime AL'!D528</f>
        <v>0</v>
      </c>
      <c r="E400" s="169">
        <f>'[1]Publikime AL'!E528</f>
        <v>0</v>
      </c>
      <c r="F400" s="169">
        <f>'[1]Publikime AL'!F528</f>
        <v>0</v>
      </c>
      <c r="G400" s="169">
        <f>'[1]Publikime AL'!G528</f>
        <v>0</v>
      </c>
      <c r="H400" s="169">
        <f>'[1]Publikime AL'!H528</f>
        <v>90.278321020000007</v>
      </c>
      <c r="I400" s="170">
        <f>'[1]Publikime AL'!I528</f>
        <v>0</v>
      </c>
    </row>
    <row r="401" spans="1:9" ht="15.75" customHeight="1" x14ac:dyDescent="0.25">
      <c r="A401" s="46">
        <v>14</v>
      </c>
      <c r="B401" s="169">
        <f>'[1]Publikime AL'!B529</f>
        <v>0</v>
      </c>
      <c r="C401" s="169">
        <f>'[1]Publikime AL'!C529</f>
        <v>0</v>
      </c>
      <c r="D401" s="169">
        <f>'[1]Publikime AL'!D529</f>
        <v>0</v>
      </c>
      <c r="E401" s="169">
        <f>'[1]Publikime AL'!E529</f>
        <v>0</v>
      </c>
      <c r="F401" s="169">
        <f>'[1]Publikime AL'!F529</f>
        <v>0</v>
      </c>
      <c r="G401" s="169">
        <f>'[1]Publikime AL'!G529</f>
        <v>0</v>
      </c>
      <c r="H401" s="169">
        <f>'[1]Publikime AL'!H529</f>
        <v>121.54896556</v>
      </c>
      <c r="I401" s="170">
        <f>'[1]Publikime AL'!I529</f>
        <v>0</v>
      </c>
    </row>
    <row r="402" spans="1:9" ht="15.75" customHeight="1" x14ac:dyDescent="0.25">
      <c r="A402" s="46">
        <v>15</v>
      </c>
      <c r="B402" s="169">
        <f>'[1]Publikime AL'!B530</f>
        <v>0</v>
      </c>
      <c r="C402" s="169">
        <f>'[1]Publikime AL'!C530</f>
        <v>0</v>
      </c>
      <c r="D402" s="169">
        <f>'[1]Publikime AL'!D530</f>
        <v>0</v>
      </c>
      <c r="E402" s="169">
        <f>'[1]Publikime AL'!E530</f>
        <v>0</v>
      </c>
      <c r="F402" s="169">
        <f>'[1]Publikime AL'!F530</f>
        <v>0</v>
      </c>
      <c r="G402" s="169">
        <f>'[1]Publikime AL'!G530</f>
        <v>0</v>
      </c>
      <c r="H402" s="169">
        <f>'[1]Publikime AL'!H530</f>
        <v>133.37569280999998</v>
      </c>
      <c r="I402" s="170">
        <f>'[1]Publikime AL'!I530</f>
        <v>0</v>
      </c>
    </row>
    <row r="403" spans="1:9" ht="15.75" customHeight="1" x14ac:dyDescent="0.25">
      <c r="A403" s="46">
        <v>16</v>
      </c>
      <c r="B403" s="169">
        <f>'[1]Publikime AL'!B531</f>
        <v>0</v>
      </c>
      <c r="C403" s="169">
        <f>'[1]Publikime AL'!C531</f>
        <v>0</v>
      </c>
      <c r="D403" s="169">
        <f>'[1]Publikime AL'!D531</f>
        <v>0</v>
      </c>
      <c r="E403" s="169">
        <f>'[1]Publikime AL'!E531</f>
        <v>0</v>
      </c>
      <c r="F403" s="169">
        <f>'[1]Publikime AL'!F531</f>
        <v>0</v>
      </c>
      <c r="G403" s="169">
        <f>'[1]Publikime AL'!G531</f>
        <v>0</v>
      </c>
      <c r="H403" s="169">
        <f>'[1]Publikime AL'!H531</f>
        <v>127.80579108000001</v>
      </c>
      <c r="I403" s="170">
        <f>'[1]Publikime AL'!I531</f>
        <v>0</v>
      </c>
    </row>
    <row r="404" spans="1:9" ht="15.75" customHeight="1" x14ac:dyDescent="0.25">
      <c r="A404" s="46">
        <v>17</v>
      </c>
      <c r="B404" s="169">
        <f>'[1]Publikime AL'!B532</f>
        <v>0</v>
      </c>
      <c r="C404" s="169">
        <f>'[1]Publikime AL'!C532</f>
        <v>2.6764956</v>
      </c>
      <c r="D404" s="169">
        <f>'[1]Publikime AL'!D532</f>
        <v>0</v>
      </c>
      <c r="E404" s="169">
        <f>'[1]Publikime AL'!E532</f>
        <v>0.38603983999999997</v>
      </c>
      <c r="F404" s="169">
        <f>'[1]Publikime AL'!F532</f>
        <v>0.94452022000000002</v>
      </c>
      <c r="G404" s="169">
        <f>'[1]Publikime AL'!G532</f>
        <v>0</v>
      </c>
      <c r="H404" s="169">
        <f>'[1]Publikime AL'!H532</f>
        <v>123.46319794999999</v>
      </c>
      <c r="I404" s="170">
        <f>'[1]Publikime AL'!I532</f>
        <v>0.58473677999999996</v>
      </c>
    </row>
    <row r="405" spans="1:9" ht="15.75" customHeight="1" x14ac:dyDescent="0.25">
      <c r="A405" s="46">
        <v>18</v>
      </c>
      <c r="B405" s="169">
        <f>'[1]Publikime AL'!B533</f>
        <v>3.5453218</v>
      </c>
      <c r="C405" s="169">
        <f>'[1]Publikime AL'!C533</f>
        <v>70.096745739999989</v>
      </c>
      <c r="D405" s="169">
        <f>'[1]Publikime AL'!D533</f>
        <v>1.1879240799999999</v>
      </c>
      <c r="E405" s="169">
        <f>'[1]Publikime AL'!E533</f>
        <v>69.037028509999999</v>
      </c>
      <c r="F405" s="169">
        <f>'[1]Publikime AL'!F533</f>
        <v>113.63869745</v>
      </c>
      <c r="G405" s="169">
        <f>'[1]Publikime AL'!G533</f>
        <v>0</v>
      </c>
      <c r="H405" s="169">
        <f>'[1]Publikime AL'!H533</f>
        <v>134.32447079999997</v>
      </c>
      <c r="I405" s="170">
        <f>'[1]Publikime AL'!I533</f>
        <v>108.65637104</v>
      </c>
    </row>
    <row r="406" spans="1:9" ht="15.75" customHeight="1" x14ac:dyDescent="0.25">
      <c r="A406" s="46">
        <v>19</v>
      </c>
      <c r="B406" s="169">
        <f>'[1]Publikime AL'!B534</f>
        <v>69.574219990000003</v>
      </c>
      <c r="C406" s="169">
        <f>'[1]Publikime AL'!C534</f>
        <v>70.109519120000002</v>
      </c>
      <c r="D406" s="169">
        <f>'[1]Publikime AL'!D534</f>
        <v>69.586047190000002</v>
      </c>
      <c r="E406" s="169">
        <f>'[1]Publikime AL'!E534</f>
        <v>69.714017490000003</v>
      </c>
      <c r="F406" s="169">
        <f>'[1]Publikime AL'!F534</f>
        <v>135.74196076999999</v>
      </c>
      <c r="G406" s="169">
        <f>'[1]Publikime AL'!G534</f>
        <v>0</v>
      </c>
      <c r="H406" s="169">
        <f>'[1]Publikime AL'!H534</f>
        <v>119.22704959000001</v>
      </c>
      <c r="I406" s="170">
        <f>'[1]Publikime AL'!I534</f>
        <v>114.67617946</v>
      </c>
    </row>
    <row r="407" spans="1:9" ht="15.75" customHeight="1" x14ac:dyDescent="0.25">
      <c r="A407" s="46">
        <v>20</v>
      </c>
      <c r="B407" s="169">
        <f>'[1]Publikime AL'!B535</f>
        <v>69.579897039999992</v>
      </c>
      <c r="C407" s="169">
        <f>'[1]Publikime AL'!C535</f>
        <v>70.124657909999996</v>
      </c>
      <c r="D407" s="169">
        <f>'[1]Publikime AL'!D535</f>
        <v>69.702190310000006</v>
      </c>
      <c r="E407" s="169">
        <f>'[1]Publikime AL'!E535</f>
        <v>69.733177580000017</v>
      </c>
      <c r="F407" s="169">
        <f>'[1]Publikime AL'!F535</f>
        <v>143.57984642</v>
      </c>
      <c r="G407" s="169">
        <f>'[1]Publikime AL'!G535</f>
        <v>0</v>
      </c>
      <c r="H407" s="169">
        <f>'[1]Publikime AL'!H535</f>
        <v>122.80856239999999</v>
      </c>
      <c r="I407" s="170">
        <f>'[1]Publikime AL'!I535</f>
        <v>143.66003482999997</v>
      </c>
    </row>
    <row r="408" spans="1:9" ht="15.75" customHeight="1" x14ac:dyDescent="0.25">
      <c r="A408" s="46">
        <v>21</v>
      </c>
      <c r="B408" s="169">
        <f>'[1]Publikime AL'!B536</f>
        <v>69.563812060000004</v>
      </c>
      <c r="C408" s="169">
        <f>'[1]Publikime AL'!C536</f>
        <v>70.113067269999988</v>
      </c>
      <c r="D408" s="169">
        <f>'[1]Publikime AL'!D536</f>
        <v>69.66907415</v>
      </c>
      <c r="E408" s="169">
        <f>'[1]Publikime AL'!E536</f>
        <v>69.712125149999991</v>
      </c>
      <c r="F408" s="169">
        <f>'[1]Publikime AL'!F536</f>
        <v>140.24883370999999</v>
      </c>
      <c r="G408" s="169">
        <f>'[1]Publikime AL'!G536</f>
        <v>0</v>
      </c>
      <c r="H408" s="169">
        <f>'[1]Publikime AL'!H536</f>
        <v>135.95626962999998</v>
      </c>
      <c r="I408" s="170">
        <f>'[1]Publikime AL'!I536</f>
        <v>138.71851224999997</v>
      </c>
    </row>
    <row r="409" spans="1:9" ht="15.75" customHeight="1" x14ac:dyDescent="0.25">
      <c r="A409" s="46">
        <v>22</v>
      </c>
      <c r="B409" s="169">
        <f>'[1]Publikime AL'!B537</f>
        <v>69.574929620000006</v>
      </c>
      <c r="C409" s="169">
        <f>'[1]Publikime AL'!C537</f>
        <v>70.043050239999999</v>
      </c>
      <c r="D409" s="169">
        <f>'[1]Publikime AL'!D537</f>
        <v>69.722769630000002</v>
      </c>
      <c r="E409" s="169">
        <f>'[1]Publikime AL'!E537</f>
        <v>69.685159139999996</v>
      </c>
      <c r="F409" s="169">
        <f>'[1]Publikime AL'!F537</f>
        <v>120.84642986999999</v>
      </c>
      <c r="G409" s="169">
        <f>'[1]Publikime AL'!G537</f>
        <v>0</v>
      </c>
      <c r="H409" s="169">
        <f>'[1]Publikime AL'!H537</f>
        <v>105.50205670999998</v>
      </c>
      <c r="I409" s="170">
        <f>'[1]Publikime AL'!I537</f>
        <v>114.17234074</v>
      </c>
    </row>
    <row r="410" spans="1:9" ht="15.75" customHeight="1" x14ac:dyDescent="0.25">
      <c r="A410" s="46">
        <v>23</v>
      </c>
      <c r="B410" s="169">
        <f>'[1]Publikime AL'!B538</f>
        <v>69.582972120000008</v>
      </c>
      <c r="C410" s="169">
        <f>'[1]Publikime AL'!C538</f>
        <v>70.058189059999989</v>
      </c>
      <c r="D410" s="169">
        <f>'[1]Publikime AL'!D538</f>
        <v>0.76238138000000011</v>
      </c>
      <c r="E410" s="169">
        <f>'[1]Publikime AL'!E538</f>
        <v>69.655591119999997</v>
      </c>
      <c r="F410" s="169">
        <f>'[1]Publikime AL'!F538</f>
        <v>118.88820030999999</v>
      </c>
      <c r="G410" s="169">
        <f>'[1]Publikime AL'!G538</f>
        <v>0</v>
      </c>
      <c r="H410" s="169">
        <f>'[1]Publikime AL'!H538</f>
        <v>108.00421921000002</v>
      </c>
      <c r="I410" s="170">
        <f>'[1]Publikime AL'!I538</f>
        <v>118.95100276000001</v>
      </c>
    </row>
    <row r="411" spans="1:9" ht="15.75" customHeight="1" x14ac:dyDescent="0.25">
      <c r="A411" s="48">
        <v>24</v>
      </c>
      <c r="B411" s="115">
        <f>'[1]Publikime AL'!B539</f>
        <v>1.5119893899999999</v>
      </c>
      <c r="C411" s="115">
        <f>'[1]Publikime AL'!C539</f>
        <v>70.05771596999999</v>
      </c>
      <c r="D411" s="115">
        <f>'[1]Publikime AL'!D539</f>
        <v>0</v>
      </c>
      <c r="E411" s="115">
        <f>'[1]Publikime AL'!E539</f>
        <v>30.040144570000002</v>
      </c>
      <c r="F411" s="115">
        <f>'[1]Publikime AL'!F539</f>
        <v>123.78253234</v>
      </c>
      <c r="G411" s="115">
        <f>'[1]Publikime AL'!G539</f>
        <v>0</v>
      </c>
      <c r="H411" s="115">
        <f>'[1]Publikime AL'!H539</f>
        <v>112.91771132</v>
      </c>
      <c r="I411" s="171">
        <f>'[1]Publikime AL'!I539</f>
        <v>123.89039642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5" t="s">
        <v>197</v>
      </c>
      <c r="B416" s="44" t="s">
        <v>187</v>
      </c>
      <c r="C416" s="44" t="s">
        <v>188</v>
      </c>
      <c r="D416" s="44" t="s">
        <v>189</v>
      </c>
      <c r="E416" s="44" t="s">
        <v>190</v>
      </c>
      <c r="F416" s="44" t="s">
        <v>191</v>
      </c>
      <c r="G416" s="44" t="s">
        <v>192</v>
      </c>
      <c r="H416" s="44" t="s">
        <v>193</v>
      </c>
      <c r="I416" s="114" t="s">
        <v>194</v>
      </c>
    </row>
    <row r="417" spans="1:9" ht="15.75" customHeight="1" x14ac:dyDescent="0.25">
      <c r="A417" s="30" t="s">
        <v>198</v>
      </c>
      <c r="B417" s="115">
        <f t="shared" ref="B417:I417" si="1">SUM(B389:B412)</f>
        <v>352.93314202000005</v>
      </c>
      <c r="C417" s="115">
        <f t="shared" si="1"/>
        <v>750.35382779999986</v>
      </c>
      <c r="D417" s="115">
        <f t="shared" si="1"/>
        <v>280.63038674000001</v>
      </c>
      <c r="E417" s="115">
        <f t="shared" si="1"/>
        <v>552.60752002000015</v>
      </c>
      <c r="F417" s="115">
        <f t="shared" si="1"/>
        <v>897.67102108999995</v>
      </c>
      <c r="G417" s="115">
        <f t="shared" si="1"/>
        <v>0</v>
      </c>
      <c r="H417" s="115">
        <f t="shared" si="1"/>
        <v>2130.8887038399998</v>
      </c>
      <c r="I417" s="115">
        <f t="shared" si="1"/>
        <v>910.91239974999996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tr">
        <f>'[1]Publikime AL'!H547</f>
        <v xml:space="preserve"> 2296 MWh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tr">
        <f>'[1]Publikime AL'!H549</f>
        <v>544.1 GWh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7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40"/>
      <c r="C428" s="40"/>
      <c r="D428" s="40"/>
      <c r="E428" s="40"/>
      <c r="F428" s="40"/>
      <c r="G428" s="40"/>
      <c r="H428" s="40"/>
      <c r="I428" s="116"/>
    </row>
    <row r="429" spans="1:9" ht="15.75" customHeight="1" x14ac:dyDescent="0.25">
      <c r="A429" s="117" t="s">
        <v>267</v>
      </c>
      <c r="B429" s="118" t="s">
        <v>204</v>
      </c>
      <c r="C429" s="118" t="s">
        <v>205</v>
      </c>
      <c r="D429" s="118" t="s">
        <v>206</v>
      </c>
      <c r="E429" s="118" t="s">
        <v>207</v>
      </c>
      <c r="F429" s="118" t="s">
        <v>208</v>
      </c>
      <c r="G429" s="118" t="s">
        <v>209</v>
      </c>
      <c r="H429" s="119" t="s">
        <v>354</v>
      </c>
      <c r="I429" s="116"/>
    </row>
    <row r="430" spans="1:9" ht="15.75" customHeight="1" x14ac:dyDescent="0.25">
      <c r="A430" s="120">
        <v>1</v>
      </c>
      <c r="B430" s="121" t="str">
        <f>'[1]W-1'!B16</f>
        <v>aFRR+</v>
      </c>
      <c r="C430" s="121" t="str">
        <f>'[1]W-1'!C16</f>
        <v>aFRR-</v>
      </c>
      <c r="D430" s="121" t="str">
        <f>'[1]W-1'!D16</f>
        <v>mFRR+</v>
      </c>
      <c r="E430" s="121" t="str">
        <f>'[1]W-1'!E16</f>
        <v>mFRR-</v>
      </c>
      <c r="F430" s="121" t="str">
        <f>'[1]W-1'!F16</f>
        <v>RR+</v>
      </c>
      <c r="G430" s="121" t="str">
        <f>'[1]W-1'!G16</f>
        <v>RR-</v>
      </c>
      <c r="H430" s="121">
        <f>'[1]W-1'!H16</f>
        <v>145</v>
      </c>
      <c r="I430" s="116"/>
    </row>
    <row r="431" spans="1:9" ht="15.75" customHeight="1" x14ac:dyDescent="0.25">
      <c r="A431" s="120">
        <v>2</v>
      </c>
      <c r="B431" s="121">
        <f>'[1]W-1'!B17</f>
        <v>70</v>
      </c>
      <c r="C431" s="121">
        <f>'[1]W-1'!C17</f>
        <v>75</v>
      </c>
      <c r="D431" s="121">
        <f>'[1]W-1'!D17</f>
        <v>0</v>
      </c>
      <c r="E431" s="121">
        <f>'[1]W-1'!E17</f>
        <v>0</v>
      </c>
      <c r="F431" s="121">
        <f>'[1]W-1'!F17</f>
        <v>0</v>
      </c>
      <c r="G431" s="121">
        <f>'[1]W-1'!G17</f>
        <v>0</v>
      </c>
      <c r="H431" s="121">
        <f>'[1]W-1'!H17</f>
        <v>145</v>
      </c>
      <c r="I431" s="116"/>
    </row>
    <row r="432" spans="1:9" ht="15.75" customHeight="1" x14ac:dyDescent="0.25">
      <c r="A432" s="120">
        <v>3</v>
      </c>
      <c r="B432" s="121">
        <f>'[1]W-1'!B18</f>
        <v>70</v>
      </c>
      <c r="C432" s="121">
        <f>'[1]W-1'!C18</f>
        <v>75</v>
      </c>
      <c r="D432" s="121">
        <f>'[1]W-1'!D18</f>
        <v>0</v>
      </c>
      <c r="E432" s="121">
        <f>'[1]W-1'!E18</f>
        <v>0</v>
      </c>
      <c r="F432" s="121">
        <f>'[1]W-1'!F18</f>
        <v>0</v>
      </c>
      <c r="G432" s="121">
        <f>'[1]W-1'!G18</f>
        <v>0</v>
      </c>
      <c r="H432" s="121">
        <f>'[1]W-1'!H18</f>
        <v>145</v>
      </c>
      <c r="I432" s="116"/>
    </row>
    <row r="433" spans="1:9" ht="15.75" customHeight="1" x14ac:dyDescent="0.25">
      <c r="A433" s="120">
        <v>4</v>
      </c>
      <c r="B433" s="121">
        <f>'[1]W-1'!B19</f>
        <v>70</v>
      </c>
      <c r="C433" s="121">
        <f>'[1]W-1'!C19</f>
        <v>75</v>
      </c>
      <c r="D433" s="121">
        <f>'[1]W-1'!D19</f>
        <v>0</v>
      </c>
      <c r="E433" s="121">
        <f>'[1]W-1'!E19</f>
        <v>0</v>
      </c>
      <c r="F433" s="121">
        <f>'[1]W-1'!F19</f>
        <v>0</v>
      </c>
      <c r="G433" s="121">
        <f>'[1]W-1'!G19</f>
        <v>0</v>
      </c>
      <c r="H433" s="121">
        <f>'[1]W-1'!H19</f>
        <v>145</v>
      </c>
      <c r="I433" s="116"/>
    </row>
    <row r="434" spans="1:9" ht="15.75" customHeight="1" x14ac:dyDescent="0.25">
      <c r="A434" s="120">
        <v>5</v>
      </c>
      <c r="B434" s="121">
        <f>'[1]W-1'!B20</f>
        <v>70</v>
      </c>
      <c r="C434" s="121">
        <f>'[1]W-1'!C20</f>
        <v>75</v>
      </c>
      <c r="D434" s="121">
        <f>'[1]W-1'!D20</f>
        <v>0</v>
      </c>
      <c r="E434" s="121">
        <f>'[1]W-1'!E20</f>
        <v>0</v>
      </c>
      <c r="F434" s="121">
        <f>'[1]W-1'!F20</f>
        <v>0</v>
      </c>
      <c r="G434" s="121">
        <f>'[1]W-1'!G20</f>
        <v>0</v>
      </c>
      <c r="H434" s="121">
        <f>'[1]W-1'!H20</f>
        <v>145</v>
      </c>
      <c r="I434" s="116"/>
    </row>
    <row r="435" spans="1:9" ht="15.75" customHeight="1" x14ac:dyDescent="0.25">
      <c r="A435" s="120">
        <v>6</v>
      </c>
      <c r="B435" s="121">
        <f>'[1]W-1'!B21</f>
        <v>70</v>
      </c>
      <c r="C435" s="121">
        <f>'[1]W-1'!C21</f>
        <v>75</v>
      </c>
      <c r="D435" s="121">
        <f>'[1]W-1'!D21</f>
        <v>0</v>
      </c>
      <c r="E435" s="121">
        <f>'[1]W-1'!E21</f>
        <v>0</v>
      </c>
      <c r="F435" s="121">
        <f>'[1]W-1'!F21</f>
        <v>0</v>
      </c>
      <c r="G435" s="121">
        <f>'[1]W-1'!G21</f>
        <v>0</v>
      </c>
      <c r="H435" s="121">
        <f>'[1]W-1'!H21</f>
        <v>145</v>
      </c>
      <c r="I435" s="116"/>
    </row>
    <row r="436" spans="1:9" ht="15.75" customHeight="1" x14ac:dyDescent="0.25">
      <c r="A436" s="120">
        <v>7</v>
      </c>
      <c r="B436" s="121">
        <f>'[1]W-1'!B22</f>
        <v>75</v>
      </c>
      <c r="C436" s="121">
        <f>'[1]W-1'!C22</f>
        <v>70</v>
      </c>
      <c r="D436" s="121">
        <f>'[1]W-1'!D22</f>
        <v>0</v>
      </c>
      <c r="E436" s="121">
        <f>'[1]W-1'!E22</f>
        <v>0</v>
      </c>
      <c r="F436" s="121">
        <f>'[1]W-1'!F22</f>
        <v>0</v>
      </c>
      <c r="G436" s="121">
        <f>'[1]W-1'!G22</f>
        <v>0</v>
      </c>
      <c r="H436" s="121">
        <f>'[1]W-1'!H22</f>
        <v>145</v>
      </c>
      <c r="I436" s="116"/>
    </row>
    <row r="437" spans="1:9" ht="15.75" customHeight="1" x14ac:dyDescent="0.25">
      <c r="A437" s="120">
        <v>8</v>
      </c>
      <c r="B437" s="121">
        <f>'[1]W-1'!B23</f>
        <v>75</v>
      </c>
      <c r="C437" s="121">
        <f>'[1]W-1'!C23</f>
        <v>70</v>
      </c>
      <c r="D437" s="121">
        <f>'[1]W-1'!D23</f>
        <v>0</v>
      </c>
      <c r="E437" s="121">
        <f>'[1]W-1'!E23</f>
        <v>0</v>
      </c>
      <c r="F437" s="121">
        <f>'[1]W-1'!F23</f>
        <v>0</v>
      </c>
      <c r="G437" s="121">
        <f>'[1]W-1'!G23</f>
        <v>0</v>
      </c>
      <c r="H437" s="121">
        <f>'[1]W-1'!H23</f>
        <v>145</v>
      </c>
      <c r="I437" s="116"/>
    </row>
    <row r="438" spans="1:9" ht="15.75" customHeight="1" x14ac:dyDescent="0.25">
      <c r="A438" s="120">
        <v>9</v>
      </c>
      <c r="B438" s="121">
        <f>'[1]W-1'!B24</f>
        <v>75</v>
      </c>
      <c r="C438" s="121">
        <f>'[1]W-1'!C24</f>
        <v>70</v>
      </c>
      <c r="D438" s="121">
        <f>'[1]W-1'!D24</f>
        <v>0</v>
      </c>
      <c r="E438" s="121">
        <f>'[1]W-1'!E24</f>
        <v>0</v>
      </c>
      <c r="F438" s="121">
        <f>'[1]W-1'!F24</f>
        <v>0</v>
      </c>
      <c r="G438" s="121">
        <f>'[1]W-1'!G24</f>
        <v>0</v>
      </c>
      <c r="H438" s="121">
        <f>'[1]W-1'!H24</f>
        <v>145</v>
      </c>
      <c r="I438" s="116"/>
    </row>
    <row r="439" spans="1:9" ht="15.75" customHeight="1" x14ac:dyDescent="0.25">
      <c r="A439" s="120">
        <v>10</v>
      </c>
      <c r="B439" s="121">
        <f>'[1]W-1'!B25</f>
        <v>75</v>
      </c>
      <c r="C439" s="121">
        <f>'[1]W-1'!C25</f>
        <v>70</v>
      </c>
      <c r="D439" s="121">
        <f>'[1]W-1'!D25</f>
        <v>0</v>
      </c>
      <c r="E439" s="121">
        <f>'[1]W-1'!E25</f>
        <v>0</v>
      </c>
      <c r="F439" s="121">
        <f>'[1]W-1'!F25</f>
        <v>0</v>
      </c>
      <c r="G439" s="121">
        <f>'[1]W-1'!G25</f>
        <v>0</v>
      </c>
      <c r="H439" s="121">
        <f>'[1]W-1'!H25</f>
        <v>145</v>
      </c>
      <c r="I439" s="116"/>
    </row>
    <row r="440" spans="1:9" ht="15.75" customHeight="1" x14ac:dyDescent="0.25">
      <c r="A440" s="120">
        <v>11</v>
      </c>
      <c r="B440" s="121">
        <f>'[1]W-1'!B26</f>
        <v>75</v>
      </c>
      <c r="C440" s="121">
        <f>'[1]W-1'!C26</f>
        <v>70</v>
      </c>
      <c r="D440" s="121">
        <f>'[1]W-1'!D26</f>
        <v>0</v>
      </c>
      <c r="E440" s="121">
        <f>'[1]W-1'!E26</f>
        <v>0</v>
      </c>
      <c r="F440" s="121">
        <f>'[1]W-1'!F26</f>
        <v>0</v>
      </c>
      <c r="G440" s="121">
        <f>'[1]W-1'!G26</f>
        <v>0</v>
      </c>
      <c r="H440" s="121">
        <f>'[1]W-1'!H26</f>
        <v>145</v>
      </c>
      <c r="I440" s="116"/>
    </row>
    <row r="441" spans="1:9" ht="15.75" customHeight="1" x14ac:dyDescent="0.25">
      <c r="A441" s="120">
        <v>12</v>
      </c>
      <c r="B441" s="121">
        <f>'[1]W-1'!B27</f>
        <v>75</v>
      </c>
      <c r="C441" s="121">
        <f>'[1]W-1'!C27</f>
        <v>70</v>
      </c>
      <c r="D441" s="121">
        <f>'[1]W-1'!D27</f>
        <v>0</v>
      </c>
      <c r="E441" s="121">
        <f>'[1]W-1'!E27</f>
        <v>0</v>
      </c>
      <c r="F441" s="121">
        <f>'[1]W-1'!F27</f>
        <v>0</v>
      </c>
      <c r="G441" s="121">
        <f>'[1]W-1'!G27</f>
        <v>0</v>
      </c>
      <c r="H441" s="121">
        <f>'[1]W-1'!H27</f>
        <v>145</v>
      </c>
      <c r="I441" s="116"/>
    </row>
    <row r="442" spans="1:9" ht="15.75" customHeight="1" x14ac:dyDescent="0.25">
      <c r="A442" s="120">
        <v>13</v>
      </c>
      <c r="B442" s="121">
        <f>'[1]W-1'!B28</f>
        <v>75</v>
      </c>
      <c r="C442" s="121">
        <f>'[1]W-1'!C28</f>
        <v>70</v>
      </c>
      <c r="D442" s="121">
        <f>'[1]W-1'!D28</f>
        <v>0</v>
      </c>
      <c r="E442" s="121">
        <f>'[1]W-1'!E28</f>
        <v>0</v>
      </c>
      <c r="F442" s="121">
        <f>'[1]W-1'!F28</f>
        <v>0</v>
      </c>
      <c r="G442" s="121">
        <f>'[1]W-1'!G28</f>
        <v>0</v>
      </c>
      <c r="H442" s="121">
        <f>'[1]W-1'!H28</f>
        <v>145</v>
      </c>
      <c r="I442" s="116"/>
    </row>
    <row r="443" spans="1:9" ht="15.75" customHeight="1" x14ac:dyDescent="0.25">
      <c r="A443" s="120">
        <v>14</v>
      </c>
      <c r="B443" s="121">
        <f>'[1]W-1'!B29</f>
        <v>75</v>
      </c>
      <c r="C443" s="121">
        <f>'[1]W-1'!C29</f>
        <v>70</v>
      </c>
      <c r="D443" s="121">
        <f>'[1]W-1'!D29</f>
        <v>0</v>
      </c>
      <c r="E443" s="121">
        <f>'[1]W-1'!E29</f>
        <v>0</v>
      </c>
      <c r="F443" s="121">
        <f>'[1]W-1'!F29</f>
        <v>0</v>
      </c>
      <c r="G443" s="121">
        <f>'[1]W-1'!G29</f>
        <v>0</v>
      </c>
      <c r="H443" s="121">
        <f>'[1]W-1'!H29</f>
        <v>145</v>
      </c>
      <c r="I443" s="116"/>
    </row>
    <row r="444" spans="1:9" ht="15.75" customHeight="1" x14ac:dyDescent="0.25">
      <c r="A444" s="120">
        <v>15</v>
      </c>
      <c r="B444" s="121">
        <f>'[1]W-1'!B30</f>
        <v>75</v>
      </c>
      <c r="C444" s="121">
        <f>'[1]W-1'!C30</f>
        <v>70</v>
      </c>
      <c r="D444" s="121">
        <f>'[1]W-1'!D30</f>
        <v>0</v>
      </c>
      <c r="E444" s="121">
        <f>'[1]W-1'!E30</f>
        <v>0</v>
      </c>
      <c r="F444" s="121">
        <f>'[1]W-1'!F30</f>
        <v>0</v>
      </c>
      <c r="G444" s="121">
        <f>'[1]W-1'!G30</f>
        <v>0</v>
      </c>
      <c r="H444" s="121">
        <f>'[1]W-1'!H30</f>
        <v>145</v>
      </c>
      <c r="I444" s="116"/>
    </row>
    <row r="445" spans="1:9" ht="15.75" customHeight="1" x14ac:dyDescent="0.25">
      <c r="A445" s="120">
        <v>16</v>
      </c>
      <c r="B445" s="121">
        <f>'[1]W-1'!B31</f>
        <v>75</v>
      </c>
      <c r="C445" s="121">
        <f>'[1]W-1'!C31</f>
        <v>70</v>
      </c>
      <c r="D445" s="121">
        <f>'[1]W-1'!D31</f>
        <v>0</v>
      </c>
      <c r="E445" s="121">
        <f>'[1]W-1'!E31</f>
        <v>0</v>
      </c>
      <c r="F445" s="121">
        <f>'[1]W-1'!F31</f>
        <v>0</v>
      </c>
      <c r="G445" s="121">
        <f>'[1]W-1'!G31</f>
        <v>0</v>
      </c>
      <c r="H445" s="121">
        <f>'[1]W-1'!H31</f>
        <v>145</v>
      </c>
      <c r="I445" s="116"/>
    </row>
    <row r="446" spans="1:9" ht="15.75" customHeight="1" x14ac:dyDescent="0.25">
      <c r="A446" s="120">
        <v>17</v>
      </c>
      <c r="B446" s="121">
        <f>'[1]W-1'!B32</f>
        <v>75</v>
      </c>
      <c r="C446" s="121">
        <f>'[1]W-1'!C32</f>
        <v>70</v>
      </c>
      <c r="D446" s="121">
        <f>'[1]W-1'!D32</f>
        <v>0</v>
      </c>
      <c r="E446" s="121">
        <f>'[1]W-1'!E32</f>
        <v>0</v>
      </c>
      <c r="F446" s="121">
        <f>'[1]W-1'!F32</f>
        <v>0</v>
      </c>
      <c r="G446" s="121">
        <f>'[1]W-1'!G32</f>
        <v>0</v>
      </c>
      <c r="H446" s="121">
        <f>'[1]W-1'!H32</f>
        <v>145</v>
      </c>
      <c r="I446" s="116"/>
    </row>
    <row r="447" spans="1:9" ht="15.75" customHeight="1" x14ac:dyDescent="0.25">
      <c r="A447" s="120">
        <v>18</v>
      </c>
      <c r="B447" s="121">
        <f>'[1]W-1'!B33</f>
        <v>75</v>
      </c>
      <c r="C447" s="121">
        <f>'[1]W-1'!C33</f>
        <v>70</v>
      </c>
      <c r="D447" s="121">
        <f>'[1]W-1'!D33</f>
        <v>0</v>
      </c>
      <c r="E447" s="121">
        <f>'[1]W-1'!E33</f>
        <v>0</v>
      </c>
      <c r="F447" s="121">
        <f>'[1]W-1'!F33</f>
        <v>0</v>
      </c>
      <c r="G447" s="121">
        <f>'[1]W-1'!G33</f>
        <v>0</v>
      </c>
      <c r="H447" s="121">
        <f>'[1]W-1'!H33</f>
        <v>145</v>
      </c>
      <c r="I447" s="116"/>
    </row>
    <row r="448" spans="1:9" ht="15.75" customHeight="1" x14ac:dyDescent="0.25">
      <c r="A448" s="120">
        <v>19</v>
      </c>
      <c r="B448" s="121">
        <f>'[1]W-1'!B34</f>
        <v>75</v>
      </c>
      <c r="C448" s="121">
        <f>'[1]W-1'!C34</f>
        <v>70</v>
      </c>
      <c r="D448" s="121">
        <f>'[1]W-1'!D34</f>
        <v>0</v>
      </c>
      <c r="E448" s="121">
        <f>'[1]W-1'!E34</f>
        <v>0</v>
      </c>
      <c r="F448" s="121">
        <f>'[1]W-1'!F34</f>
        <v>0</v>
      </c>
      <c r="G448" s="121">
        <f>'[1]W-1'!G34</f>
        <v>0</v>
      </c>
      <c r="H448" s="121">
        <f>'[1]W-1'!H34</f>
        <v>145</v>
      </c>
      <c r="I448" s="116"/>
    </row>
    <row r="449" spans="1:9" ht="15.75" customHeight="1" x14ac:dyDescent="0.25">
      <c r="A449" s="120">
        <v>20</v>
      </c>
      <c r="B449" s="121">
        <f>'[1]W-1'!B35</f>
        <v>75</v>
      </c>
      <c r="C449" s="121">
        <f>'[1]W-1'!C35</f>
        <v>70</v>
      </c>
      <c r="D449" s="121">
        <f>'[1]W-1'!D35</f>
        <v>0</v>
      </c>
      <c r="E449" s="121">
        <f>'[1]W-1'!E35</f>
        <v>0</v>
      </c>
      <c r="F449" s="121">
        <f>'[1]W-1'!F35</f>
        <v>0</v>
      </c>
      <c r="G449" s="121">
        <f>'[1]W-1'!G35</f>
        <v>0</v>
      </c>
      <c r="H449" s="121">
        <f>'[1]W-1'!H35</f>
        <v>145</v>
      </c>
      <c r="I449" s="116"/>
    </row>
    <row r="450" spans="1:9" ht="15.75" customHeight="1" x14ac:dyDescent="0.25">
      <c r="A450" s="120">
        <v>21</v>
      </c>
      <c r="B450" s="121">
        <f>'[1]W-1'!B36</f>
        <v>75</v>
      </c>
      <c r="C450" s="121">
        <f>'[1]W-1'!C36</f>
        <v>70</v>
      </c>
      <c r="D450" s="121">
        <f>'[1]W-1'!D36</f>
        <v>0</v>
      </c>
      <c r="E450" s="121">
        <f>'[1]W-1'!E36</f>
        <v>0</v>
      </c>
      <c r="F450" s="121">
        <f>'[1]W-1'!F36</f>
        <v>0</v>
      </c>
      <c r="G450" s="121">
        <f>'[1]W-1'!G36</f>
        <v>0</v>
      </c>
      <c r="H450" s="121">
        <f>'[1]W-1'!H36</f>
        <v>145</v>
      </c>
      <c r="I450" s="116"/>
    </row>
    <row r="451" spans="1:9" ht="15.75" customHeight="1" x14ac:dyDescent="0.25">
      <c r="A451" s="120">
        <v>22</v>
      </c>
      <c r="B451" s="121">
        <f>'[1]W-1'!B37</f>
        <v>75</v>
      </c>
      <c r="C451" s="121">
        <f>'[1]W-1'!C37</f>
        <v>70</v>
      </c>
      <c r="D451" s="121">
        <f>'[1]W-1'!D37</f>
        <v>0</v>
      </c>
      <c r="E451" s="121">
        <f>'[1]W-1'!E37</f>
        <v>0</v>
      </c>
      <c r="F451" s="121">
        <f>'[1]W-1'!F37</f>
        <v>0</v>
      </c>
      <c r="G451" s="121">
        <f>'[1]W-1'!G37</f>
        <v>0</v>
      </c>
      <c r="H451" s="121">
        <f>'[1]W-1'!H37</f>
        <v>145</v>
      </c>
      <c r="I451" s="116"/>
    </row>
    <row r="452" spans="1:9" ht="15.75" customHeight="1" x14ac:dyDescent="0.25">
      <c r="A452" s="120">
        <v>23</v>
      </c>
      <c r="B452" s="121">
        <f>'[1]W-1'!B38</f>
        <v>70</v>
      </c>
      <c r="C452" s="121">
        <f>'[1]W-1'!C38</f>
        <v>75</v>
      </c>
      <c r="D452" s="121">
        <f>'[1]W-1'!D38</f>
        <v>0</v>
      </c>
      <c r="E452" s="121">
        <f>'[1]W-1'!E38</f>
        <v>0</v>
      </c>
      <c r="F452" s="121">
        <f>'[1]W-1'!F38</f>
        <v>0</v>
      </c>
      <c r="G452" s="121">
        <f>'[1]W-1'!G38</f>
        <v>0</v>
      </c>
      <c r="H452" s="121">
        <f>'[1]W-1'!H38</f>
        <v>145</v>
      </c>
      <c r="I452" s="116"/>
    </row>
    <row r="453" spans="1:9" ht="15.75" customHeight="1" x14ac:dyDescent="0.25">
      <c r="A453" s="120">
        <v>24</v>
      </c>
      <c r="B453" s="121">
        <f>'[1]W-1'!B39</f>
        <v>70</v>
      </c>
      <c r="C453" s="121">
        <f>'[1]W-1'!C39</f>
        <v>75</v>
      </c>
      <c r="D453" s="121">
        <f>'[1]W-1'!D39</f>
        <v>0</v>
      </c>
      <c r="E453" s="121">
        <f>'[1]W-1'!E39</f>
        <v>0</v>
      </c>
      <c r="F453" s="121">
        <f>'[1]W-1'!F39</f>
        <v>0</v>
      </c>
      <c r="G453" s="121">
        <f>'[1]W-1'!G39</f>
        <v>0</v>
      </c>
      <c r="H453" s="121">
        <f>'[1]W-1'!H39</f>
        <v>145</v>
      </c>
      <c r="I453" s="116"/>
    </row>
    <row r="454" spans="1:9" ht="15.75" customHeight="1" x14ac:dyDescent="0.25">
      <c r="A454" s="123" t="s">
        <v>355</v>
      </c>
      <c r="B454" s="121">
        <f>'[1]W-1'!B40</f>
        <v>70</v>
      </c>
      <c r="C454" s="121">
        <f>'[1]W-1'!C40</f>
        <v>75</v>
      </c>
      <c r="D454" s="121">
        <f>'[1]W-1'!D40</f>
        <v>0</v>
      </c>
      <c r="E454" s="121">
        <f>'[1]W-1'!E40</f>
        <v>0</v>
      </c>
      <c r="F454" s="121">
        <f>'[1]W-1'!F40</f>
        <v>0</v>
      </c>
      <c r="G454" s="121">
        <f>'[1]W-1'!G40</f>
        <v>0</v>
      </c>
      <c r="H454" s="121">
        <f>'[1]W-1'!H40</f>
        <v>145</v>
      </c>
      <c r="I454" s="116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8" t="s">
        <v>401</v>
      </c>
      <c r="B458" s="206" t="s">
        <v>357</v>
      </c>
      <c r="C458" s="207"/>
      <c r="D458" s="207"/>
      <c r="E458" s="207"/>
      <c r="F458" s="207"/>
      <c r="G458" s="208"/>
      <c r="H458" s="50" t="s">
        <v>214</v>
      </c>
      <c r="I458" s="131" t="s">
        <v>215</v>
      </c>
    </row>
    <row r="459" spans="1:9" ht="15.75" thickBot="1" x14ac:dyDescent="0.3">
      <c r="A459" s="132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50" t="s">
        <v>214</v>
      </c>
      <c r="I460" s="131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3"/>
      <c r="C465" s="133"/>
      <c r="D465" s="133"/>
      <c r="E465" s="133"/>
      <c r="F465" s="133"/>
      <c r="G465" s="133"/>
      <c r="H465" s="133"/>
      <c r="I465" s="134"/>
    </row>
    <row r="466" spans="1:9" x14ac:dyDescent="0.25">
      <c r="A466" s="10"/>
      <c r="B466" s="133"/>
      <c r="C466" s="133"/>
      <c r="D466" s="133"/>
      <c r="E466" s="133"/>
      <c r="F466" s="133"/>
      <c r="G466" s="133"/>
      <c r="H466" s="133"/>
      <c r="I466" s="134"/>
    </row>
    <row r="467" spans="1:9" x14ac:dyDescent="0.25">
      <c r="A467" s="10"/>
      <c r="B467" s="133"/>
      <c r="C467" s="133"/>
      <c r="D467" s="133"/>
      <c r="E467" s="133"/>
      <c r="F467" s="133"/>
      <c r="G467" s="133"/>
      <c r="H467" s="133"/>
      <c r="I467" s="134"/>
    </row>
    <row r="468" spans="1:9" x14ac:dyDescent="0.25">
      <c r="A468" s="10"/>
      <c r="B468" s="133"/>
      <c r="C468" s="133"/>
      <c r="D468" s="133"/>
      <c r="E468" s="133"/>
      <c r="F468" s="133"/>
      <c r="G468" s="133"/>
      <c r="H468" s="133"/>
      <c r="I468" s="134"/>
    </row>
    <row r="469" spans="1:9" x14ac:dyDescent="0.25">
      <c r="A469" s="10"/>
      <c r="B469" s="133"/>
      <c r="C469" s="133"/>
      <c r="D469" s="133"/>
      <c r="E469" s="133"/>
      <c r="F469" s="133"/>
      <c r="G469" s="133"/>
      <c r="H469" s="133"/>
      <c r="I469" s="134"/>
    </row>
    <row r="470" spans="1:9" x14ac:dyDescent="0.25">
      <c r="A470" s="10"/>
      <c r="B470" s="133"/>
      <c r="C470" s="133"/>
      <c r="D470" s="133"/>
      <c r="E470" s="133"/>
      <c r="F470" s="133"/>
      <c r="G470" s="133"/>
      <c r="H470" s="133"/>
      <c r="I470" s="134"/>
    </row>
    <row r="471" spans="1:9" x14ac:dyDescent="0.25">
      <c r="A471" s="10"/>
      <c r="B471" s="133"/>
      <c r="C471" s="133"/>
      <c r="D471" s="133"/>
      <c r="E471" s="133"/>
      <c r="F471" s="133"/>
      <c r="G471" s="133"/>
      <c r="H471" s="133"/>
      <c r="I471" s="134"/>
    </row>
    <row r="472" spans="1:9" x14ac:dyDescent="0.25">
      <c r="A472" s="10"/>
      <c r="B472" s="133"/>
      <c r="C472" s="133"/>
      <c r="D472" s="133"/>
      <c r="E472" s="133"/>
      <c r="F472" s="133"/>
      <c r="G472" s="133"/>
      <c r="H472" s="133"/>
      <c r="I472" s="134"/>
    </row>
    <row r="473" spans="1:9" x14ac:dyDescent="0.25">
      <c r="A473" s="10"/>
      <c r="B473" s="133"/>
      <c r="C473" s="133"/>
      <c r="D473" s="133"/>
      <c r="E473" s="133"/>
      <c r="F473" s="133"/>
      <c r="G473" s="133"/>
      <c r="H473" s="133"/>
      <c r="I473" s="134"/>
    </row>
    <row r="474" spans="1:9" x14ac:dyDescent="0.25">
      <c r="A474" s="10"/>
      <c r="B474" s="133"/>
      <c r="C474" s="133"/>
      <c r="D474" s="133"/>
      <c r="E474" s="133"/>
      <c r="F474" s="133"/>
      <c r="G474" s="133"/>
      <c r="H474" s="133"/>
      <c r="I474" s="134"/>
    </row>
    <row r="475" spans="1:9" x14ac:dyDescent="0.25">
      <c r="A475" s="10"/>
      <c r="B475" s="133"/>
      <c r="C475" s="133"/>
      <c r="D475" s="133"/>
      <c r="E475" s="133"/>
      <c r="F475" s="133"/>
      <c r="G475" s="133"/>
      <c r="H475" s="133"/>
      <c r="I475" s="134"/>
    </row>
    <row r="476" spans="1:9" x14ac:dyDescent="0.25">
      <c r="A476" s="10"/>
      <c r="B476" s="133"/>
      <c r="C476" s="133"/>
      <c r="D476" s="133"/>
      <c r="E476" s="133"/>
      <c r="F476" s="133"/>
      <c r="G476" s="133"/>
      <c r="H476" s="133"/>
      <c r="I476" s="134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5" t="s">
        <v>363</v>
      </c>
      <c r="D484" s="36" t="s">
        <v>364</v>
      </c>
      <c r="E484" s="75" t="s">
        <v>365</v>
      </c>
      <c r="I484" s="12"/>
    </row>
    <row r="485" spans="1:9" x14ac:dyDescent="0.25">
      <c r="A485" s="10"/>
      <c r="C485" s="136">
        <v>1</v>
      </c>
      <c r="D485" s="137">
        <f>'[1]Publikime AL'!D612</f>
        <v>758.24</v>
      </c>
      <c r="E485" s="137">
        <f>'[1]Publikime AL'!E612</f>
        <v>18.840656533763536</v>
      </c>
      <c r="I485" s="12"/>
    </row>
    <row r="486" spans="1:9" x14ac:dyDescent="0.25">
      <c r="A486" s="10"/>
      <c r="C486" s="136">
        <v>2</v>
      </c>
      <c r="D486" s="137">
        <f>'[1]Publikime AL'!D613</f>
        <v>690.72</v>
      </c>
      <c r="E486" s="137">
        <f>'[1]Publikime AL'!E613</f>
        <v>17.894246373763508</v>
      </c>
      <c r="I486" s="12"/>
    </row>
    <row r="487" spans="1:9" x14ac:dyDescent="0.25">
      <c r="A487" s="10"/>
      <c r="C487" s="136">
        <v>3</v>
      </c>
      <c r="D487" s="137">
        <f>'[1]Publikime AL'!D614</f>
        <v>653.5</v>
      </c>
      <c r="E487" s="137">
        <f>'[1]Publikime AL'!E614</f>
        <v>15.973275743763566</v>
      </c>
      <c r="I487" s="12"/>
    </row>
    <row r="488" spans="1:9" x14ac:dyDescent="0.25">
      <c r="A488" s="10"/>
      <c r="C488" s="136">
        <v>4</v>
      </c>
      <c r="D488" s="137">
        <f>'[1]Publikime AL'!D615</f>
        <v>635.01</v>
      </c>
      <c r="E488" s="137">
        <f>'[1]Publikime AL'!E615</f>
        <v>14.717332883763333</v>
      </c>
      <c r="I488" s="12"/>
    </row>
    <row r="489" spans="1:9" x14ac:dyDescent="0.25">
      <c r="A489" s="10"/>
      <c r="C489" s="136">
        <v>5</v>
      </c>
      <c r="D489" s="137">
        <f>'[1]Publikime AL'!D616</f>
        <v>634.83000000000004</v>
      </c>
      <c r="E489" s="137">
        <f>'[1]Publikime AL'!E616</f>
        <v>14.805800163763479</v>
      </c>
      <c r="I489" s="12"/>
    </row>
    <row r="490" spans="1:9" x14ac:dyDescent="0.25">
      <c r="A490" s="10"/>
      <c r="C490" s="136">
        <v>6</v>
      </c>
      <c r="D490" s="137">
        <f>'[1]Publikime AL'!D617</f>
        <v>661.35</v>
      </c>
      <c r="E490" s="137">
        <f>'[1]Publikime AL'!E617</f>
        <v>14.648815273763262</v>
      </c>
      <c r="I490" s="12"/>
    </row>
    <row r="491" spans="1:9" x14ac:dyDescent="0.25">
      <c r="A491" s="10"/>
      <c r="C491" s="136">
        <v>7</v>
      </c>
      <c r="D491" s="137">
        <f>'[1]Publikime AL'!D618</f>
        <v>742.65</v>
      </c>
      <c r="E491" s="137">
        <f>'[1]Publikime AL'!E618</f>
        <v>16.928365733763599</v>
      </c>
      <c r="I491" s="12"/>
    </row>
    <row r="492" spans="1:9" x14ac:dyDescent="0.25">
      <c r="A492" s="10"/>
      <c r="C492" s="136">
        <v>8</v>
      </c>
      <c r="D492" s="137">
        <f>'[1]Publikime AL'!D619</f>
        <v>843.07</v>
      </c>
      <c r="E492" s="137">
        <f>'[1]Publikime AL'!E619</f>
        <v>19.933714293763842</v>
      </c>
      <c r="I492" s="12"/>
    </row>
    <row r="493" spans="1:9" x14ac:dyDescent="0.25">
      <c r="A493" s="10"/>
      <c r="C493" s="136">
        <v>9</v>
      </c>
      <c r="D493" s="137">
        <f>'[1]Publikime AL'!D620</f>
        <v>934.41</v>
      </c>
      <c r="E493" s="137">
        <f>'[1]Publikime AL'!E620</f>
        <v>26.198115173763881</v>
      </c>
      <c r="I493" s="12"/>
    </row>
    <row r="494" spans="1:9" x14ac:dyDescent="0.25">
      <c r="A494" s="10"/>
      <c r="C494" s="136">
        <v>10</v>
      </c>
      <c r="D494" s="137">
        <f>'[1]Publikime AL'!D621</f>
        <v>955.23</v>
      </c>
      <c r="E494" s="137">
        <f>'[1]Publikime AL'!E621</f>
        <v>28.675569523763215</v>
      </c>
      <c r="I494" s="12"/>
    </row>
    <row r="495" spans="1:9" x14ac:dyDescent="0.25">
      <c r="A495" s="10"/>
      <c r="C495" s="136">
        <v>11</v>
      </c>
      <c r="D495" s="137">
        <f>'[1]Publikime AL'!D622</f>
        <v>967.87</v>
      </c>
      <c r="E495" s="137">
        <f>'[1]Publikime AL'!E622</f>
        <v>25.391035613764188</v>
      </c>
      <c r="I495" s="12"/>
    </row>
    <row r="496" spans="1:9" x14ac:dyDescent="0.25">
      <c r="A496" s="10"/>
      <c r="C496" s="136">
        <v>12</v>
      </c>
      <c r="D496" s="137">
        <f>'[1]Publikime AL'!D623</f>
        <v>985.56</v>
      </c>
      <c r="E496" s="137">
        <f>'[1]Publikime AL'!E623</f>
        <v>17.163635353763766</v>
      </c>
      <c r="I496" s="12"/>
    </row>
    <row r="497" spans="1:9" x14ac:dyDescent="0.25">
      <c r="A497" s="10"/>
      <c r="C497" s="136">
        <v>13</v>
      </c>
      <c r="D497" s="137">
        <f>'[1]Publikime AL'!D624</f>
        <v>1006.79</v>
      </c>
      <c r="E497" s="137">
        <f>'[1]Publikime AL'!E624</f>
        <v>18.573828863762628</v>
      </c>
      <c r="I497" s="12"/>
    </row>
    <row r="498" spans="1:9" x14ac:dyDescent="0.25">
      <c r="A498" s="10"/>
      <c r="C498" s="136">
        <v>14</v>
      </c>
      <c r="D498" s="137">
        <f>'[1]Publikime AL'!D625</f>
        <v>1029.56</v>
      </c>
      <c r="E498" s="137">
        <f>'[1]Publikime AL'!E625</f>
        <v>18.374013883763382</v>
      </c>
      <c r="I498" s="12"/>
    </row>
    <row r="499" spans="1:9" ht="15.75" customHeight="1" x14ac:dyDescent="0.25">
      <c r="A499" s="10"/>
      <c r="C499" s="136">
        <v>15</v>
      </c>
      <c r="D499" s="137">
        <f>'[1]Publikime AL'!D626</f>
        <v>1018.97</v>
      </c>
      <c r="E499" s="137">
        <f>'[1]Publikime AL'!E626</f>
        <v>15.737678153763909</v>
      </c>
      <c r="I499" s="12"/>
    </row>
    <row r="500" spans="1:9" x14ac:dyDescent="0.25">
      <c r="A500" s="10"/>
      <c r="C500" s="136">
        <v>16</v>
      </c>
      <c r="D500" s="137">
        <f>'[1]Publikime AL'!D627</f>
        <v>990.31</v>
      </c>
      <c r="E500" s="137">
        <f>'[1]Publikime AL'!E627</f>
        <v>17.115199683762739</v>
      </c>
      <c r="I500" s="12"/>
    </row>
    <row r="501" spans="1:9" x14ac:dyDescent="0.25">
      <c r="A501" s="10"/>
      <c r="C501" s="136">
        <v>17</v>
      </c>
      <c r="D501" s="137">
        <f>'[1]Publikime AL'!D628</f>
        <v>978.89</v>
      </c>
      <c r="E501" s="137">
        <f>'[1]Publikime AL'!E628</f>
        <v>15.945235763764003</v>
      </c>
      <c r="I501" s="12"/>
    </row>
    <row r="502" spans="1:9" x14ac:dyDescent="0.25">
      <c r="A502" s="10"/>
      <c r="C502" s="136">
        <v>18</v>
      </c>
      <c r="D502" s="137">
        <f>'[1]Publikime AL'!D629</f>
        <v>1051.29</v>
      </c>
      <c r="E502" s="137">
        <f>'[1]Publikime AL'!E629</f>
        <v>20.903507063763755</v>
      </c>
      <c r="I502" s="12"/>
    </row>
    <row r="503" spans="1:9" x14ac:dyDescent="0.25">
      <c r="A503" s="10"/>
      <c r="C503" s="136">
        <v>19</v>
      </c>
      <c r="D503" s="137">
        <f>'[1]Publikime AL'!D630</f>
        <v>1039.3699999999999</v>
      </c>
      <c r="E503" s="137">
        <f>'[1]Publikime AL'!E630</f>
        <v>24.088685823763171</v>
      </c>
      <c r="I503" s="12"/>
    </row>
    <row r="504" spans="1:9" x14ac:dyDescent="0.25">
      <c r="A504" s="10"/>
      <c r="C504" s="136">
        <v>20</v>
      </c>
      <c r="D504" s="137">
        <f>'[1]Publikime AL'!D631</f>
        <v>1063.01</v>
      </c>
      <c r="E504" s="137">
        <f>'[1]Publikime AL'!E631</f>
        <v>29.118846203762814</v>
      </c>
      <c r="I504" s="12"/>
    </row>
    <row r="505" spans="1:9" x14ac:dyDescent="0.25">
      <c r="A505" s="10"/>
      <c r="C505" s="136">
        <v>21</v>
      </c>
      <c r="D505" s="137">
        <f>'[1]Publikime AL'!D632</f>
        <v>1087.7</v>
      </c>
      <c r="E505" s="137">
        <f>'[1]Publikime AL'!E632</f>
        <v>29.788680083762983</v>
      </c>
      <c r="I505" s="12"/>
    </row>
    <row r="506" spans="1:9" x14ac:dyDescent="0.25">
      <c r="A506" s="10"/>
      <c r="C506" s="136">
        <v>22</v>
      </c>
      <c r="D506" s="137">
        <f>'[1]Publikime AL'!D633</f>
        <v>1086.26</v>
      </c>
      <c r="E506" s="137">
        <f>'[1]Publikime AL'!E633</f>
        <v>27.98885105376371</v>
      </c>
      <c r="I506" s="12"/>
    </row>
    <row r="507" spans="1:9" x14ac:dyDescent="0.25">
      <c r="A507" s="10"/>
      <c r="C507" s="136">
        <v>23</v>
      </c>
      <c r="D507" s="137">
        <f>'[1]Publikime AL'!D634</f>
        <v>978</v>
      </c>
      <c r="E507" s="137">
        <f>'[1]Publikime AL'!E634</f>
        <v>24.028028483763364</v>
      </c>
      <c r="I507" s="12"/>
    </row>
    <row r="508" spans="1:9" x14ac:dyDescent="0.25">
      <c r="A508" s="10"/>
      <c r="C508" s="136">
        <v>24</v>
      </c>
      <c r="D508" s="137">
        <f>'[1]Publikime AL'!D635</f>
        <v>834.95</v>
      </c>
      <c r="E508" s="137">
        <f>'[1]Publikime AL'!E635</f>
        <v>20.052933483763582</v>
      </c>
      <c r="I508" s="12"/>
    </row>
    <row r="509" spans="1:9" x14ac:dyDescent="0.25">
      <c r="A509" s="10"/>
      <c r="C509" s="136">
        <v>25</v>
      </c>
      <c r="D509" s="137">
        <f>'[1]Publikime AL'!D636</f>
        <v>754.99</v>
      </c>
      <c r="E509" s="137">
        <f>'[1]Publikime AL'!E636</f>
        <v>15.95406775376307</v>
      </c>
      <c r="I509" s="12"/>
    </row>
    <row r="510" spans="1:9" x14ac:dyDescent="0.25">
      <c r="A510" s="10"/>
      <c r="C510" s="136">
        <v>26</v>
      </c>
      <c r="D510" s="137">
        <f>'[1]Publikime AL'!D637</f>
        <v>702.65</v>
      </c>
      <c r="E510" s="137">
        <f>'[1]Publikime AL'!E637</f>
        <v>17.092408343763395</v>
      </c>
      <c r="I510" s="12"/>
    </row>
    <row r="511" spans="1:9" ht="15.75" customHeight="1" x14ac:dyDescent="0.25">
      <c r="A511" s="10"/>
      <c r="C511" s="136">
        <v>27</v>
      </c>
      <c r="D511" s="137">
        <f>'[1]Publikime AL'!D638</f>
        <v>651.38</v>
      </c>
      <c r="E511" s="137">
        <f>'[1]Publikime AL'!E638</f>
        <v>14.99219736376358</v>
      </c>
      <c r="I511" s="12"/>
    </row>
    <row r="512" spans="1:9" x14ac:dyDescent="0.25">
      <c r="A512" s="10"/>
      <c r="C512" s="136">
        <v>28</v>
      </c>
      <c r="D512" s="137">
        <f>'[1]Publikime AL'!D639</f>
        <v>631.05999999999995</v>
      </c>
      <c r="E512" s="137">
        <f>'[1]Publikime AL'!E639</f>
        <v>13.846076373763481</v>
      </c>
      <c r="I512" s="12"/>
    </row>
    <row r="513" spans="1:9" ht="15.75" customHeight="1" x14ac:dyDescent="0.25">
      <c r="A513" s="10"/>
      <c r="C513" s="136">
        <v>29</v>
      </c>
      <c r="D513" s="137">
        <f>'[1]Publikime AL'!D640</f>
        <v>631.09</v>
      </c>
      <c r="E513" s="137">
        <f>'[1]Publikime AL'!E640</f>
        <v>14.170722123763426</v>
      </c>
      <c r="I513" s="12"/>
    </row>
    <row r="514" spans="1:9" x14ac:dyDescent="0.25">
      <c r="A514" s="10"/>
      <c r="C514" s="136">
        <v>30</v>
      </c>
      <c r="D514" s="137">
        <f>'[1]Publikime AL'!D641</f>
        <v>661.61</v>
      </c>
      <c r="E514" s="137">
        <f>'[1]Publikime AL'!E641</f>
        <v>13.327729303763135</v>
      </c>
      <c r="I514" s="12"/>
    </row>
    <row r="515" spans="1:9" x14ac:dyDescent="0.25">
      <c r="A515" s="10"/>
      <c r="C515" s="136">
        <v>31</v>
      </c>
      <c r="D515" s="137">
        <f>'[1]Publikime AL'!D642</f>
        <v>737.54</v>
      </c>
      <c r="E515" s="137">
        <f>'[1]Publikime AL'!E642</f>
        <v>11.334927883763612</v>
      </c>
      <c r="I515" s="12"/>
    </row>
    <row r="516" spans="1:9" x14ac:dyDescent="0.25">
      <c r="A516" s="10"/>
      <c r="C516" s="136">
        <v>32</v>
      </c>
      <c r="D516" s="137">
        <f>'[1]Publikime AL'!D643</f>
        <v>842.16</v>
      </c>
      <c r="E516" s="137">
        <f>'[1]Publikime AL'!E643</f>
        <v>11.750444593763177</v>
      </c>
      <c r="I516" s="12"/>
    </row>
    <row r="517" spans="1:9" x14ac:dyDescent="0.25">
      <c r="A517" s="10"/>
      <c r="C517" s="136">
        <v>33</v>
      </c>
      <c r="D517" s="137">
        <f>'[1]Publikime AL'!D644</f>
        <v>927.89</v>
      </c>
      <c r="E517" s="137">
        <f>'[1]Publikime AL'!E644</f>
        <v>12.984302203762809</v>
      </c>
      <c r="I517" s="12"/>
    </row>
    <row r="518" spans="1:9" x14ac:dyDescent="0.25">
      <c r="A518" s="10"/>
      <c r="C518" s="136">
        <v>34</v>
      </c>
      <c r="D518" s="137">
        <f>'[1]Publikime AL'!D645</f>
        <v>956.37</v>
      </c>
      <c r="E518" s="137">
        <f>'[1]Publikime AL'!E645</f>
        <v>14.931860303763756</v>
      </c>
      <c r="I518" s="12"/>
    </row>
    <row r="519" spans="1:9" x14ac:dyDescent="0.25">
      <c r="A519" s="10"/>
      <c r="C519" s="136">
        <v>35</v>
      </c>
      <c r="D519" s="137">
        <f>'[1]Publikime AL'!D646</f>
        <v>944.79</v>
      </c>
      <c r="E519" s="137">
        <f>'[1]Publikime AL'!E646</f>
        <v>17.585136633763568</v>
      </c>
      <c r="I519" s="12"/>
    </row>
    <row r="520" spans="1:9" x14ac:dyDescent="0.25">
      <c r="A520" s="10"/>
      <c r="C520" s="136">
        <v>36</v>
      </c>
      <c r="D520" s="137">
        <f>'[1]Publikime AL'!D647</f>
        <v>960.23</v>
      </c>
      <c r="E520" s="137">
        <f>'[1]Publikime AL'!E647</f>
        <v>16.1905988837633</v>
      </c>
      <c r="I520" s="12"/>
    </row>
    <row r="521" spans="1:9" x14ac:dyDescent="0.25">
      <c r="A521" s="10"/>
      <c r="C521" s="136">
        <v>37</v>
      </c>
      <c r="D521" s="137">
        <f>'[1]Publikime AL'!D648</f>
        <v>947.94</v>
      </c>
      <c r="E521" s="137">
        <f>'[1]Publikime AL'!E648</f>
        <v>15.02321602376378</v>
      </c>
      <c r="I521" s="12"/>
    </row>
    <row r="522" spans="1:9" x14ac:dyDescent="0.25">
      <c r="A522" s="10"/>
      <c r="C522" s="136">
        <v>38</v>
      </c>
      <c r="D522" s="137">
        <f>'[1]Publikime AL'!D649</f>
        <v>968.05</v>
      </c>
      <c r="E522" s="137">
        <f>'[1]Publikime AL'!E649</f>
        <v>15.492199423763054</v>
      </c>
      <c r="I522" s="12"/>
    </row>
    <row r="523" spans="1:9" x14ac:dyDescent="0.25">
      <c r="A523" s="10"/>
      <c r="C523" s="136">
        <v>39</v>
      </c>
      <c r="D523" s="137">
        <f>'[1]Publikime AL'!D650</f>
        <v>934.09</v>
      </c>
      <c r="E523" s="137">
        <f>'[1]Publikime AL'!E650</f>
        <v>15.79189844376333</v>
      </c>
      <c r="I523" s="12"/>
    </row>
    <row r="524" spans="1:9" x14ac:dyDescent="0.25">
      <c r="A524" s="10"/>
      <c r="C524" s="136">
        <v>40</v>
      </c>
      <c r="D524" s="137">
        <f>'[1]Publikime AL'!D651</f>
        <v>986.21</v>
      </c>
      <c r="E524" s="137">
        <f>'[1]Publikime AL'!E651</f>
        <v>15.022042403763407</v>
      </c>
      <c r="I524" s="12"/>
    </row>
    <row r="525" spans="1:9" x14ac:dyDescent="0.25">
      <c r="A525" s="10"/>
      <c r="C525" s="136">
        <v>41</v>
      </c>
      <c r="D525" s="137">
        <f>'[1]Publikime AL'!D652</f>
        <v>984.62</v>
      </c>
      <c r="E525" s="137">
        <f>'[1]Publikime AL'!E652</f>
        <v>17.659529313763187</v>
      </c>
      <c r="I525" s="12"/>
    </row>
    <row r="526" spans="1:9" x14ac:dyDescent="0.25">
      <c r="A526" s="10"/>
      <c r="C526" s="136">
        <v>42</v>
      </c>
      <c r="D526" s="137">
        <f>'[1]Publikime AL'!D653</f>
        <v>1042.78</v>
      </c>
      <c r="E526" s="137">
        <f>'[1]Publikime AL'!E653</f>
        <v>21.32656552376352</v>
      </c>
      <c r="I526" s="12"/>
    </row>
    <row r="527" spans="1:9" x14ac:dyDescent="0.25">
      <c r="A527" s="10"/>
      <c r="C527" s="136">
        <v>43</v>
      </c>
      <c r="D527" s="137">
        <f>'[1]Publikime AL'!D654</f>
        <v>1099.08</v>
      </c>
      <c r="E527" s="137">
        <f>'[1]Publikime AL'!E654</f>
        <v>23.625560633763598</v>
      </c>
      <c r="I527" s="12"/>
    </row>
    <row r="528" spans="1:9" x14ac:dyDescent="0.25">
      <c r="A528" s="10"/>
      <c r="C528" s="136">
        <v>44</v>
      </c>
      <c r="D528" s="137">
        <f>'[1]Publikime AL'!D655</f>
        <v>1118.79</v>
      </c>
      <c r="E528" s="137">
        <f>'[1]Publikime AL'!E655</f>
        <v>26.933265453763624</v>
      </c>
      <c r="I528" s="12"/>
    </row>
    <row r="529" spans="1:9" x14ac:dyDescent="0.25">
      <c r="A529" s="10"/>
      <c r="C529" s="136">
        <v>45</v>
      </c>
      <c r="D529" s="137">
        <f>'[1]Publikime AL'!D656</f>
        <v>1126.8</v>
      </c>
      <c r="E529" s="137">
        <f>'[1]Publikime AL'!E656</f>
        <v>26.717438023763862</v>
      </c>
      <c r="I529" s="12"/>
    </row>
    <row r="530" spans="1:9" x14ac:dyDescent="0.25">
      <c r="A530" s="10"/>
      <c r="C530" s="136">
        <v>46</v>
      </c>
      <c r="D530" s="137">
        <f>'[1]Publikime AL'!D657</f>
        <v>1067.58</v>
      </c>
      <c r="E530" s="137">
        <f>'[1]Publikime AL'!E657</f>
        <v>23.076113023763128</v>
      </c>
      <c r="I530" s="12"/>
    </row>
    <row r="531" spans="1:9" x14ac:dyDescent="0.25">
      <c r="A531" s="10"/>
      <c r="C531" s="136">
        <v>47</v>
      </c>
      <c r="D531" s="137">
        <f>'[1]Publikime AL'!D658</f>
        <v>951.34</v>
      </c>
      <c r="E531" s="137">
        <f>'[1]Publikime AL'!E658</f>
        <v>21.175974363763999</v>
      </c>
      <c r="I531" s="12"/>
    </row>
    <row r="532" spans="1:9" x14ac:dyDescent="0.25">
      <c r="A532" s="10"/>
      <c r="C532" s="136">
        <v>48</v>
      </c>
      <c r="D532" s="137">
        <f>'[1]Publikime AL'!D659</f>
        <v>836.66</v>
      </c>
      <c r="E532" s="137">
        <f>'[1]Publikime AL'!E659</f>
        <v>18.892951783763692</v>
      </c>
      <c r="I532" s="12"/>
    </row>
    <row r="533" spans="1:9" x14ac:dyDescent="0.25">
      <c r="A533" s="10"/>
      <c r="C533" s="136">
        <v>49</v>
      </c>
      <c r="D533" s="137">
        <f>'[1]Publikime AL'!D660</f>
        <v>731.34</v>
      </c>
      <c r="E533" s="137">
        <f>'[1]Publikime AL'!E660</f>
        <v>18.767180243763278</v>
      </c>
      <c r="I533" s="12"/>
    </row>
    <row r="534" spans="1:9" x14ac:dyDescent="0.25">
      <c r="A534" s="10"/>
      <c r="C534" s="136">
        <v>50</v>
      </c>
      <c r="D534" s="137">
        <f>'[1]Publikime AL'!D661</f>
        <v>666.15</v>
      </c>
      <c r="E534" s="137">
        <f>'[1]Publikime AL'!E661</f>
        <v>23.076758623763453</v>
      </c>
      <c r="I534" s="12"/>
    </row>
    <row r="535" spans="1:9" x14ac:dyDescent="0.25">
      <c r="A535" s="10"/>
      <c r="C535" s="136">
        <v>51</v>
      </c>
      <c r="D535" s="137">
        <f>'[1]Publikime AL'!D662</f>
        <v>628.61</v>
      </c>
      <c r="E535" s="137">
        <f>'[1]Publikime AL'!E662</f>
        <v>21.837244733763328</v>
      </c>
      <c r="I535" s="12"/>
    </row>
    <row r="536" spans="1:9" x14ac:dyDescent="0.25">
      <c r="A536" s="10"/>
      <c r="C536" s="136">
        <v>52</v>
      </c>
      <c r="D536" s="137">
        <f>'[1]Publikime AL'!D663</f>
        <v>617.41</v>
      </c>
      <c r="E536" s="137">
        <f>'[1]Publikime AL'!E663</f>
        <v>20.481868043763825</v>
      </c>
      <c r="I536" s="12"/>
    </row>
    <row r="537" spans="1:9" x14ac:dyDescent="0.25">
      <c r="A537" s="10"/>
      <c r="C537" s="136">
        <v>53</v>
      </c>
      <c r="D537" s="137">
        <f>'[1]Publikime AL'!D664</f>
        <v>617.39</v>
      </c>
      <c r="E537" s="137">
        <f>'[1]Publikime AL'!E664</f>
        <v>21.584310833763425</v>
      </c>
      <c r="I537" s="12"/>
    </row>
    <row r="538" spans="1:9" x14ac:dyDescent="0.25">
      <c r="A538" s="10"/>
      <c r="C538" s="136">
        <v>54</v>
      </c>
      <c r="D538" s="137">
        <f>'[1]Publikime AL'!D665</f>
        <v>643.83000000000004</v>
      </c>
      <c r="E538" s="137">
        <f>'[1]Publikime AL'!E665</f>
        <v>19.647863423763397</v>
      </c>
      <c r="I538" s="12"/>
    </row>
    <row r="539" spans="1:9" x14ac:dyDescent="0.25">
      <c r="A539" s="10"/>
      <c r="C539" s="136">
        <v>55</v>
      </c>
      <c r="D539" s="137">
        <f>'[1]Publikime AL'!D666</f>
        <v>737.54</v>
      </c>
      <c r="E539" s="137">
        <f>'[1]Publikime AL'!E666</f>
        <v>18.341051213763535</v>
      </c>
      <c r="I539" s="12"/>
    </row>
    <row r="540" spans="1:9" x14ac:dyDescent="0.25">
      <c r="A540" s="10"/>
      <c r="C540" s="136">
        <v>56</v>
      </c>
      <c r="D540" s="137">
        <f>'[1]Publikime AL'!D667</f>
        <v>831.13</v>
      </c>
      <c r="E540" s="137">
        <f>'[1]Publikime AL'!E667</f>
        <v>14.21976980376337</v>
      </c>
      <c r="I540" s="12"/>
    </row>
    <row r="541" spans="1:9" x14ac:dyDescent="0.25">
      <c r="A541" s="10"/>
      <c r="C541" s="136">
        <v>57</v>
      </c>
      <c r="D541" s="137">
        <f>'[1]Publikime AL'!D668</f>
        <v>907.15</v>
      </c>
      <c r="E541" s="137">
        <f>'[1]Publikime AL'!E668</f>
        <v>14.362141243762835</v>
      </c>
      <c r="I541" s="12"/>
    </row>
    <row r="542" spans="1:9" ht="15.75" customHeight="1" x14ac:dyDescent="0.25">
      <c r="A542" s="10"/>
      <c r="C542" s="136">
        <v>58</v>
      </c>
      <c r="D542" s="137">
        <f>'[1]Publikime AL'!D669</f>
        <v>907.87</v>
      </c>
      <c r="E542" s="137">
        <f>'[1]Publikime AL'!E669</f>
        <v>14.878103803764134</v>
      </c>
      <c r="I542" s="12"/>
    </row>
    <row r="543" spans="1:9" x14ac:dyDescent="0.25">
      <c r="A543" s="10"/>
      <c r="C543" s="136">
        <v>59</v>
      </c>
      <c r="D543" s="137">
        <f>'[1]Publikime AL'!D670</f>
        <v>938.34</v>
      </c>
      <c r="E543" s="137">
        <f>'[1]Publikime AL'!E670</f>
        <v>13.906301073763188</v>
      </c>
      <c r="I543" s="12"/>
    </row>
    <row r="544" spans="1:9" x14ac:dyDescent="0.25">
      <c r="A544" s="10"/>
      <c r="C544" s="136">
        <v>60</v>
      </c>
      <c r="D544" s="137">
        <f>'[1]Publikime AL'!D671</f>
        <v>951.26</v>
      </c>
      <c r="E544" s="137">
        <f>'[1]Publikime AL'!E671</f>
        <v>16.190019053763422</v>
      </c>
      <c r="I544" s="12"/>
    </row>
    <row r="545" spans="1:9" x14ac:dyDescent="0.25">
      <c r="A545" s="10"/>
      <c r="C545" s="136">
        <v>61</v>
      </c>
      <c r="D545" s="137">
        <f>'[1]Publikime AL'!D672</f>
        <v>955.57</v>
      </c>
      <c r="E545" s="137">
        <f>'[1]Publikime AL'!E672</f>
        <v>16.533497203762977</v>
      </c>
      <c r="I545" s="12"/>
    </row>
    <row r="546" spans="1:9" x14ac:dyDescent="0.25">
      <c r="A546" s="10"/>
      <c r="C546" s="136">
        <v>62</v>
      </c>
      <c r="D546" s="137">
        <f>'[1]Publikime AL'!D673</f>
        <v>968.11</v>
      </c>
      <c r="E546" s="137">
        <f>'[1]Publikime AL'!E673</f>
        <v>16.245842003763187</v>
      </c>
      <c r="I546" s="12"/>
    </row>
    <row r="547" spans="1:9" ht="15.75" customHeight="1" x14ac:dyDescent="0.25">
      <c r="A547" s="10"/>
      <c r="C547" s="136">
        <v>63</v>
      </c>
      <c r="D547" s="137">
        <f>'[1]Publikime AL'!D674</f>
        <v>964.29</v>
      </c>
      <c r="E547" s="137">
        <f>'[1]Publikime AL'!E674</f>
        <v>17.230722363763448</v>
      </c>
      <c r="I547" s="12"/>
    </row>
    <row r="548" spans="1:9" x14ac:dyDescent="0.25">
      <c r="A548" s="10"/>
      <c r="C548" s="136">
        <v>64</v>
      </c>
      <c r="D548" s="137">
        <f>'[1]Publikime AL'!D675</f>
        <v>970.76</v>
      </c>
      <c r="E548" s="137">
        <f>'[1]Publikime AL'!E675</f>
        <v>19.595478563763663</v>
      </c>
      <c r="I548" s="12"/>
    </row>
    <row r="549" spans="1:9" x14ac:dyDescent="0.25">
      <c r="A549" s="10"/>
      <c r="C549" s="136">
        <v>65</v>
      </c>
      <c r="D549" s="137">
        <f>'[1]Publikime AL'!D676</f>
        <v>990.95</v>
      </c>
      <c r="E549" s="137">
        <f>'[1]Publikime AL'!E676</f>
        <v>22.008501903762408</v>
      </c>
      <c r="I549" s="12"/>
    </row>
    <row r="550" spans="1:9" x14ac:dyDescent="0.25">
      <c r="A550" s="10"/>
      <c r="C550" s="136">
        <v>66</v>
      </c>
      <c r="D550" s="137">
        <f>'[1]Publikime AL'!D677</f>
        <v>1048.75</v>
      </c>
      <c r="E550" s="137">
        <f>'[1]Publikime AL'!E677</f>
        <v>22.615280173763949</v>
      </c>
      <c r="I550" s="12"/>
    </row>
    <row r="551" spans="1:9" x14ac:dyDescent="0.25">
      <c r="A551" s="10"/>
      <c r="C551" s="136">
        <v>67</v>
      </c>
      <c r="D551" s="137">
        <f>'[1]Publikime AL'!D678</f>
        <v>1096.28</v>
      </c>
      <c r="E551" s="137">
        <f>'[1]Publikime AL'!E678</f>
        <v>20.593926313763632</v>
      </c>
      <c r="I551" s="12"/>
    </row>
    <row r="552" spans="1:9" x14ac:dyDescent="0.25">
      <c r="A552" s="10"/>
      <c r="C552" s="136">
        <v>68</v>
      </c>
      <c r="D552" s="137">
        <f>'[1]Publikime AL'!D679</f>
        <v>1122.67</v>
      </c>
      <c r="E552" s="137">
        <f>'[1]Publikime AL'!E679</f>
        <v>23.638889593763679</v>
      </c>
      <c r="I552" s="12"/>
    </row>
    <row r="553" spans="1:9" ht="15.75" customHeight="1" x14ac:dyDescent="0.25">
      <c r="A553" s="10"/>
      <c r="C553" s="136">
        <v>69</v>
      </c>
      <c r="D553" s="137">
        <f>'[1]Publikime AL'!D680</f>
        <v>1209.57</v>
      </c>
      <c r="E553" s="137">
        <f>'[1]Publikime AL'!E680</f>
        <v>25.325574933762937</v>
      </c>
      <c r="I553" s="12"/>
    </row>
    <row r="554" spans="1:9" ht="15.75" customHeight="1" x14ac:dyDescent="0.25">
      <c r="A554" s="10"/>
      <c r="C554" s="136">
        <v>70</v>
      </c>
      <c r="D554" s="137">
        <f>'[1]Publikime AL'!D681</f>
        <v>1162.1400000000001</v>
      </c>
      <c r="E554" s="137">
        <f>'[1]Publikime AL'!E681</f>
        <v>22.893275743763525</v>
      </c>
      <c r="I554" s="12"/>
    </row>
    <row r="555" spans="1:9" x14ac:dyDescent="0.25">
      <c r="A555" s="10"/>
      <c r="C555" s="136">
        <v>71</v>
      </c>
      <c r="D555" s="137">
        <f>'[1]Publikime AL'!D682</f>
        <v>1021.42</v>
      </c>
      <c r="E555" s="137">
        <f>'[1]Publikime AL'!E682</f>
        <v>19.363294633763189</v>
      </c>
      <c r="I555" s="12"/>
    </row>
    <row r="556" spans="1:9" x14ac:dyDescent="0.25">
      <c r="A556" s="10"/>
      <c r="C556" s="136">
        <v>72</v>
      </c>
      <c r="D556" s="137">
        <f>'[1]Publikime AL'!D683</f>
        <v>902.89</v>
      </c>
      <c r="E556" s="137">
        <f>'[1]Publikime AL'!E683</f>
        <v>16.607753793763209</v>
      </c>
      <c r="I556" s="12"/>
    </row>
    <row r="557" spans="1:9" x14ac:dyDescent="0.25">
      <c r="A557" s="10"/>
      <c r="C557" s="136">
        <v>73</v>
      </c>
      <c r="D557" s="137">
        <f>'[1]Publikime AL'!D684</f>
        <v>757.95</v>
      </c>
      <c r="E557" s="137">
        <f>'[1]Publikime AL'!E684</f>
        <v>24.386729483763361</v>
      </c>
      <c r="I557" s="12"/>
    </row>
    <row r="558" spans="1:9" x14ac:dyDescent="0.25">
      <c r="A558" s="10"/>
      <c r="C558" s="136">
        <v>74</v>
      </c>
      <c r="D558" s="137">
        <f>'[1]Publikime AL'!D685</f>
        <v>691.69</v>
      </c>
      <c r="E558" s="137">
        <f>'[1]Publikime AL'!E685</f>
        <v>20.871880213763234</v>
      </c>
      <c r="I558" s="12"/>
    </row>
    <row r="559" spans="1:9" x14ac:dyDescent="0.25">
      <c r="A559" s="10"/>
      <c r="C559" s="136">
        <v>75</v>
      </c>
      <c r="D559" s="137">
        <f>'[1]Publikime AL'!D686</f>
        <v>656.05</v>
      </c>
      <c r="E559" s="137">
        <f>'[1]Publikime AL'!E686</f>
        <v>22.17421439376335</v>
      </c>
      <c r="I559" s="12"/>
    </row>
    <row r="560" spans="1:9" x14ac:dyDescent="0.25">
      <c r="A560" s="10"/>
      <c r="C560" s="136">
        <v>76</v>
      </c>
      <c r="D560" s="137">
        <f>'[1]Publikime AL'!D687</f>
        <v>648.04999999999995</v>
      </c>
      <c r="E560" s="137">
        <f>'[1]Publikime AL'!E687</f>
        <v>21.651970473763299</v>
      </c>
      <c r="I560" s="12"/>
    </row>
    <row r="561" spans="1:9" x14ac:dyDescent="0.25">
      <c r="A561" s="10"/>
      <c r="C561" s="136">
        <v>77</v>
      </c>
      <c r="D561" s="137">
        <f>'[1]Publikime AL'!D688</f>
        <v>629.07000000000005</v>
      </c>
      <c r="E561" s="137">
        <f>'[1]Publikime AL'!E688</f>
        <v>22.691289353763523</v>
      </c>
      <c r="I561" s="12"/>
    </row>
    <row r="562" spans="1:9" x14ac:dyDescent="0.25">
      <c r="A562" s="10"/>
      <c r="C562" s="136">
        <v>78</v>
      </c>
      <c r="D562" s="137">
        <f>'[1]Publikime AL'!D689</f>
        <v>648.20000000000005</v>
      </c>
      <c r="E562" s="137">
        <f>'[1]Publikime AL'!E689</f>
        <v>17.315778823763253</v>
      </c>
      <c r="I562" s="12"/>
    </row>
    <row r="563" spans="1:9" x14ac:dyDescent="0.25">
      <c r="A563" s="10"/>
      <c r="C563" s="136">
        <v>79</v>
      </c>
      <c r="D563" s="137">
        <f>'[1]Publikime AL'!D690</f>
        <v>741.01</v>
      </c>
      <c r="E563" s="137">
        <f>'[1]Publikime AL'!E690</f>
        <v>15.515823363763502</v>
      </c>
      <c r="I563" s="12"/>
    </row>
    <row r="564" spans="1:9" x14ac:dyDescent="0.25">
      <c r="A564" s="10"/>
      <c r="C564" s="136">
        <v>80</v>
      </c>
      <c r="D564" s="137">
        <f>'[1]Publikime AL'!D691</f>
        <v>848.12</v>
      </c>
      <c r="E564" s="137">
        <f>'[1]Publikime AL'!E691</f>
        <v>13.39175738376332</v>
      </c>
      <c r="I564" s="12"/>
    </row>
    <row r="565" spans="1:9" x14ac:dyDescent="0.25">
      <c r="A565" s="10"/>
      <c r="C565" s="136">
        <v>81</v>
      </c>
      <c r="D565" s="137">
        <f>'[1]Publikime AL'!D692</f>
        <v>935.54</v>
      </c>
      <c r="E565" s="137">
        <f>'[1]Publikime AL'!E692</f>
        <v>15.983394863763237</v>
      </c>
      <c r="I565" s="12"/>
    </row>
    <row r="566" spans="1:9" x14ac:dyDescent="0.25">
      <c r="A566" s="10"/>
      <c r="C566" s="136">
        <v>82</v>
      </c>
      <c r="D566" s="137">
        <f>'[1]Publikime AL'!D693</f>
        <v>953.61</v>
      </c>
      <c r="E566" s="137">
        <f>'[1]Publikime AL'!E693</f>
        <v>15.383161683763205</v>
      </c>
      <c r="I566" s="12"/>
    </row>
    <row r="567" spans="1:9" x14ac:dyDescent="0.25">
      <c r="A567" s="10"/>
      <c r="C567" s="136">
        <v>83</v>
      </c>
      <c r="D567" s="137">
        <f>'[1]Publikime AL'!D694</f>
        <v>978.67</v>
      </c>
      <c r="E567" s="137">
        <f>'[1]Publikime AL'!E694</f>
        <v>16.416989033763571</v>
      </c>
      <c r="I567" s="12"/>
    </row>
    <row r="568" spans="1:9" x14ac:dyDescent="0.25">
      <c r="A568" s="10"/>
      <c r="C568" s="136">
        <v>84</v>
      </c>
      <c r="D568" s="137">
        <f>'[1]Publikime AL'!D695</f>
        <v>1003.15</v>
      </c>
      <c r="E568" s="137">
        <f>'[1]Publikime AL'!E695</f>
        <v>18.209832853763714</v>
      </c>
      <c r="I568" s="12"/>
    </row>
    <row r="569" spans="1:9" x14ac:dyDescent="0.25">
      <c r="A569" s="10"/>
      <c r="C569" s="136">
        <v>85</v>
      </c>
      <c r="D569" s="137">
        <f>'[1]Publikime AL'!D696</f>
        <v>1031.82</v>
      </c>
      <c r="E569" s="137">
        <f>'[1]Publikime AL'!E696</f>
        <v>16.752138103763173</v>
      </c>
      <c r="I569" s="12"/>
    </row>
    <row r="570" spans="1:9" x14ac:dyDescent="0.25">
      <c r="A570" s="10"/>
      <c r="C570" s="136">
        <v>86</v>
      </c>
      <c r="D570" s="137">
        <f>'[1]Publikime AL'!D697</f>
        <v>1054.1199999999999</v>
      </c>
      <c r="E570" s="137">
        <f>'[1]Publikime AL'!E697</f>
        <v>16.225987303763986</v>
      </c>
      <c r="I570" s="12"/>
    </row>
    <row r="571" spans="1:9" x14ac:dyDescent="0.25">
      <c r="A571" s="10"/>
      <c r="C571" s="136">
        <v>87</v>
      </c>
      <c r="D571" s="137">
        <f>'[1]Publikime AL'!D698</f>
        <v>1051.75</v>
      </c>
      <c r="E571" s="137">
        <f>'[1]Publikime AL'!E698</f>
        <v>17.052156723762891</v>
      </c>
      <c r="I571" s="12"/>
    </row>
    <row r="572" spans="1:9" x14ac:dyDescent="0.25">
      <c r="A572" s="10"/>
      <c r="C572" s="136">
        <v>88</v>
      </c>
      <c r="D572" s="137">
        <f>'[1]Publikime AL'!D699</f>
        <v>1076.42</v>
      </c>
      <c r="E572" s="137">
        <f>'[1]Publikime AL'!E699</f>
        <v>17.682838773763365</v>
      </c>
      <c r="I572" s="12"/>
    </row>
    <row r="573" spans="1:9" x14ac:dyDescent="0.25">
      <c r="A573" s="10"/>
      <c r="C573" s="136">
        <v>89</v>
      </c>
      <c r="D573" s="137">
        <f>'[1]Publikime AL'!D700</f>
        <v>1064.8499999999999</v>
      </c>
      <c r="E573" s="137">
        <f>'[1]Publikime AL'!E700</f>
        <v>18.209333603764208</v>
      </c>
      <c r="I573" s="12"/>
    </row>
    <row r="574" spans="1:9" x14ac:dyDescent="0.25">
      <c r="A574" s="10"/>
      <c r="C574" s="136">
        <v>90</v>
      </c>
      <c r="D574" s="137">
        <f>'[1]Publikime AL'!D701</f>
        <v>1109.8800000000001</v>
      </c>
      <c r="E574" s="137">
        <f>'[1]Publikime AL'!E701</f>
        <v>21.85580429376364</v>
      </c>
      <c r="I574" s="12"/>
    </row>
    <row r="575" spans="1:9" x14ac:dyDescent="0.25">
      <c r="A575" s="10"/>
      <c r="C575" s="136">
        <v>91</v>
      </c>
      <c r="D575" s="137">
        <f>'[1]Publikime AL'!D702</f>
        <v>1155.6600000000001</v>
      </c>
      <c r="E575" s="137">
        <f>'[1]Publikime AL'!E702</f>
        <v>21.307174123762934</v>
      </c>
      <c r="I575" s="12"/>
    </row>
    <row r="576" spans="1:9" x14ac:dyDescent="0.25">
      <c r="A576" s="10"/>
      <c r="C576" s="136">
        <v>92</v>
      </c>
      <c r="D576" s="137">
        <f>'[1]Publikime AL'!D703</f>
        <v>1181.25</v>
      </c>
      <c r="E576" s="137">
        <f>'[1]Publikime AL'!E703</f>
        <v>16.626789703763279</v>
      </c>
      <c r="I576" s="12"/>
    </row>
    <row r="577" spans="1:9" x14ac:dyDescent="0.25">
      <c r="A577" s="10"/>
      <c r="C577" s="136">
        <v>93</v>
      </c>
      <c r="D577" s="137">
        <f>'[1]Publikime AL'!D704</f>
        <v>1229.1500000000001</v>
      </c>
      <c r="E577" s="137">
        <f>'[1]Publikime AL'!E704</f>
        <v>18.185766713764679</v>
      </c>
      <c r="I577" s="12"/>
    </row>
    <row r="578" spans="1:9" x14ac:dyDescent="0.25">
      <c r="A578" s="10"/>
      <c r="C578" s="136">
        <v>94</v>
      </c>
      <c r="D578" s="137">
        <f>'[1]Publikime AL'!D705</f>
        <v>1168.71</v>
      </c>
      <c r="E578" s="137">
        <f>'[1]Publikime AL'!E705</f>
        <v>23.173077353764029</v>
      </c>
      <c r="I578" s="12"/>
    </row>
    <row r="579" spans="1:9" x14ac:dyDescent="0.25">
      <c r="A579" s="10"/>
      <c r="C579" s="136">
        <v>95</v>
      </c>
      <c r="D579" s="137">
        <f>'[1]Publikime AL'!D706</f>
        <v>1042.55</v>
      </c>
      <c r="E579" s="137">
        <f>'[1]Publikime AL'!E706</f>
        <v>23.466827823763879</v>
      </c>
      <c r="I579" s="12"/>
    </row>
    <row r="580" spans="1:9" x14ac:dyDescent="0.25">
      <c r="A580" s="10"/>
      <c r="C580" s="136">
        <v>96</v>
      </c>
      <c r="D580" s="137">
        <f>'[1]Publikime AL'!D707</f>
        <v>907.75</v>
      </c>
      <c r="E580" s="137">
        <f>'[1]Publikime AL'!E707</f>
        <v>25.975189783763426</v>
      </c>
      <c r="I580" s="12"/>
    </row>
    <row r="581" spans="1:9" x14ac:dyDescent="0.25">
      <c r="A581" s="10"/>
      <c r="C581" s="136">
        <v>97</v>
      </c>
      <c r="D581" s="137">
        <f>'[1]Publikime AL'!D708</f>
        <v>788.99</v>
      </c>
      <c r="E581" s="137">
        <f>'[1]Publikime AL'!E708</f>
        <v>15.465059363763316</v>
      </c>
      <c r="I581" s="12"/>
    </row>
    <row r="582" spans="1:9" x14ac:dyDescent="0.25">
      <c r="A582" s="10"/>
      <c r="C582" s="136">
        <v>98</v>
      </c>
      <c r="D582" s="137">
        <f>'[1]Publikime AL'!D709</f>
        <v>710.41</v>
      </c>
      <c r="E582" s="137">
        <f>'[1]Publikime AL'!E709</f>
        <v>21.977637013763683</v>
      </c>
      <c r="I582" s="12"/>
    </row>
    <row r="583" spans="1:9" x14ac:dyDescent="0.25">
      <c r="A583" s="10"/>
      <c r="C583" s="136">
        <v>99</v>
      </c>
      <c r="D583" s="137">
        <f>'[1]Publikime AL'!D710</f>
        <v>671.89</v>
      </c>
      <c r="E583" s="137">
        <f>'[1]Publikime AL'!E710</f>
        <v>18.305275843763297</v>
      </c>
      <c r="I583" s="12"/>
    </row>
    <row r="584" spans="1:9" x14ac:dyDescent="0.25">
      <c r="A584" s="10"/>
      <c r="C584" s="136">
        <v>100</v>
      </c>
      <c r="D584" s="137">
        <f>'[1]Publikime AL'!D711</f>
        <v>651.37</v>
      </c>
      <c r="E584" s="137">
        <f>'[1]Publikime AL'!E711</f>
        <v>17.058058443763571</v>
      </c>
      <c r="I584" s="12"/>
    </row>
    <row r="585" spans="1:9" x14ac:dyDescent="0.25">
      <c r="A585" s="10"/>
      <c r="C585" s="136">
        <v>101</v>
      </c>
      <c r="D585" s="137">
        <f>'[1]Publikime AL'!D712</f>
        <v>647.14</v>
      </c>
      <c r="E585" s="137">
        <f>'[1]Publikime AL'!E712</f>
        <v>15.982913233763156</v>
      </c>
      <c r="I585" s="12"/>
    </row>
    <row r="586" spans="1:9" x14ac:dyDescent="0.25">
      <c r="A586" s="10"/>
      <c r="C586" s="136">
        <v>102</v>
      </c>
      <c r="D586" s="137">
        <f>'[1]Publikime AL'!D713</f>
        <v>678.88</v>
      </c>
      <c r="E586" s="137">
        <f>'[1]Publikime AL'!E713</f>
        <v>15.217651833763284</v>
      </c>
      <c r="I586" s="12"/>
    </row>
    <row r="587" spans="1:9" x14ac:dyDescent="0.25">
      <c r="A587" s="10"/>
      <c r="C587" s="136">
        <v>103</v>
      </c>
      <c r="D587" s="137">
        <f>'[1]Publikime AL'!D714</f>
        <v>768.63</v>
      </c>
      <c r="E587" s="137">
        <f>'[1]Publikime AL'!E714</f>
        <v>13.99788265376344</v>
      </c>
      <c r="I587" s="12"/>
    </row>
    <row r="588" spans="1:9" x14ac:dyDescent="0.25">
      <c r="A588" s="10"/>
      <c r="C588" s="136">
        <v>104</v>
      </c>
      <c r="D588" s="137">
        <f>'[1]Publikime AL'!D715</f>
        <v>871.79</v>
      </c>
      <c r="E588" s="137">
        <f>'[1]Publikime AL'!E715</f>
        <v>11.926178663763721</v>
      </c>
      <c r="I588" s="12"/>
    </row>
    <row r="589" spans="1:9" x14ac:dyDescent="0.25">
      <c r="A589" s="10"/>
      <c r="C589" s="136">
        <v>105</v>
      </c>
      <c r="D589" s="137">
        <f>'[1]Publikime AL'!D716</f>
        <v>956.18</v>
      </c>
      <c r="E589" s="137">
        <f>'[1]Publikime AL'!E716</f>
        <v>13.095997313763405</v>
      </c>
      <c r="I589" s="12"/>
    </row>
    <row r="590" spans="1:9" x14ac:dyDescent="0.25">
      <c r="A590" s="10"/>
      <c r="C590" s="136">
        <v>106</v>
      </c>
      <c r="D590" s="137">
        <f>'[1]Publikime AL'!D717</f>
        <v>985.99</v>
      </c>
      <c r="E590" s="137">
        <f>'[1]Publikime AL'!E717</f>
        <v>15.712789273763292</v>
      </c>
      <c r="I590" s="12"/>
    </row>
    <row r="591" spans="1:9" x14ac:dyDescent="0.25">
      <c r="A591" s="10"/>
      <c r="C591" s="136">
        <v>107</v>
      </c>
      <c r="D591" s="137">
        <f>'[1]Publikime AL'!D718</f>
        <v>989.56</v>
      </c>
      <c r="E591" s="137">
        <f>'[1]Publikime AL'!E718</f>
        <v>16.026890953763541</v>
      </c>
      <c r="I591" s="12"/>
    </row>
    <row r="592" spans="1:9" x14ac:dyDescent="0.25">
      <c r="A592" s="10"/>
      <c r="C592" s="136">
        <v>108</v>
      </c>
      <c r="D592" s="137">
        <f>'[1]Publikime AL'!D719</f>
        <v>1042.69</v>
      </c>
      <c r="E592" s="137">
        <f>'[1]Publikime AL'!E719</f>
        <v>15.219320863763642</v>
      </c>
      <c r="I592" s="12"/>
    </row>
    <row r="593" spans="1:9" x14ac:dyDescent="0.25">
      <c r="A593" s="10"/>
      <c r="C593" s="136">
        <v>109</v>
      </c>
      <c r="D593" s="137">
        <f>'[1]Publikime AL'!D720</f>
        <v>1063</v>
      </c>
      <c r="E593" s="137">
        <f>'[1]Publikime AL'!E720</f>
        <v>15.782217533763855</v>
      </c>
      <c r="I593" s="12"/>
    </row>
    <row r="594" spans="1:9" x14ac:dyDescent="0.25">
      <c r="A594" s="10"/>
      <c r="C594" s="136">
        <v>110</v>
      </c>
      <c r="D594" s="137">
        <f>'[1]Publikime AL'!D721</f>
        <v>1115.08</v>
      </c>
      <c r="E594" s="137">
        <f>'[1]Publikime AL'!E721</f>
        <v>14.15926488376374</v>
      </c>
      <c r="I594" s="12"/>
    </row>
    <row r="595" spans="1:9" x14ac:dyDescent="0.25">
      <c r="A595" s="10"/>
      <c r="C595" s="136">
        <v>111</v>
      </c>
      <c r="D595" s="137">
        <f>'[1]Publikime AL'!D722</f>
        <v>1103.54</v>
      </c>
      <c r="E595" s="137">
        <f>'[1]Publikime AL'!E722</f>
        <v>13.866642853763665</v>
      </c>
      <c r="I595" s="12"/>
    </row>
    <row r="596" spans="1:9" x14ac:dyDescent="0.25">
      <c r="A596" s="10"/>
      <c r="C596" s="136">
        <v>112</v>
      </c>
      <c r="D596" s="137">
        <f>'[1]Publikime AL'!D723</f>
        <v>1091.54</v>
      </c>
      <c r="E596" s="137">
        <f>'[1]Publikime AL'!E723</f>
        <v>14.14061963376389</v>
      </c>
      <c r="I596" s="12"/>
    </row>
    <row r="597" spans="1:9" x14ac:dyDescent="0.25">
      <c r="A597" s="10"/>
      <c r="C597" s="136">
        <v>113</v>
      </c>
      <c r="D597" s="137">
        <f>'[1]Publikime AL'!D724</f>
        <v>1097.3900000000001</v>
      </c>
      <c r="E597" s="137">
        <f>'[1]Publikime AL'!E724</f>
        <v>17.301527543763427</v>
      </c>
      <c r="I597" s="12"/>
    </row>
    <row r="598" spans="1:9" x14ac:dyDescent="0.25">
      <c r="A598" s="10"/>
      <c r="C598" s="136">
        <v>114</v>
      </c>
      <c r="D598" s="137">
        <f>'[1]Publikime AL'!D725</f>
        <v>1154.6199999999999</v>
      </c>
      <c r="E598" s="137">
        <f>'[1]Publikime AL'!E725</f>
        <v>24.142171723763795</v>
      </c>
      <c r="I598" s="12"/>
    </row>
    <row r="599" spans="1:9" x14ac:dyDescent="0.25">
      <c r="A599" s="10"/>
      <c r="C599" s="136">
        <v>115</v>
      </c>
      <c r="D599" s="137">
        <f>'[1]Publikime AL'!D726</f>
        <v>1211.3599999999999</v>
      </c>
      <c r="E599" s="137">
        <f>'[1]Publikime AL'!E726</f>
        <v>22.616053493763729</v>
      </c>
      <c r="I599" s="12"/>
    </row>
    <row r="600" spans="1:9" x14ac:dyDescent="0.25">
      <c r="A600" s="10"/>
      <c r="C600" s="136">
        <v>116</v>
      </c>
      <c r="D600" s="137">
        <f>'[1]Publikime AL'!D727</f>
        <v>1230.05</v>
      </c>
      <c r="E600" s="137">
        <f>'[1]Publikime AL'!E727</f>
        <v>27.319690413763055</v>
      </c>
      <c r="I600" s="12"/>
    </row>
    <row r="601" spans="1:9" x14ac:dyDescent="0.25">
      <c r="A601" s="10"/>
      <c r="C601" s="136">
        <v>117</v>
      </c>
      <c r="D601" s="137">
        <f>'[1]Publikime AL'!D728</f>
        <v>1287.94</v>
      </c>
      <c r="E601" s="137">
        <f>'[1]Publikime AL'!E728</f>
        <v>30.232417843763642</v>
      </c>
      <c r="I601" s="12"/>
    </row>
    <row r="602" spans="1:9" x14ac:dyDescent="0.25">
      <c r="A602" s="10"/>
      <c r="C602" s="136">
        <v>118</v>
      </c>
      <c r="D602" s="137">
        <f>'[1]Publikime AL'!D729</f>
        <v>1235.57</v>
      </c>
      <c r="E602" s="137">
        <f>'[1]Publikime AL'!E729</f>
        <v>26.282780823763005</v>
      </c>
      <c r="I602" s="12"/>
    </row>
    <row r="603" spans="1:9" x14ac:dyDescent="0.25">
      <c r="A603" s="10"/>
      <c r="C603" s="136">
        <v>119</v>
      </c>
      <c r="D603" s="137">
        <f>'[1]Publikime AL'!D730</f>
        <v>1091.95</v>
      </c>
      <c r="E603" s="137">
        <f>'[1]Publikime AL'!E730</f>
        <v>23.303774743763938</v>
      </c>
      <c r="I603" s="12"/>
    </row>
    <row r="604" spans="1:9" x14ac:dyDescent="0.25">
      <c r="A604" s="10"/>
      <c r="C604" s="136">
        <v>120</v>
      </c>
      <c r="D604" s="137">
        <f>'[1]Publikime AL'!D731</f>
        <v>962.48</v>
      </c>
      <c r="E604" s="137">
        <f>'[1]Publikime AL'!E731</f>
        <v>25.177592553762906</v>
      </c>
      <c r="I604" s="12"/>
    </row>
    <row r="605" spans="1:9" x14ac:dyDescent="0.25">
      <c r="A605" s="10"/>
      <c r="C605" s="136">
        <v>121</v>
      </c>
      <c r="D605" s="137">
        <f>'[1]Publikime AL'!D732</f>
        <v>817.7</v>
      </c>
      <c r="E605" s="137">
        <f>'[1]Publikime AL'!E732</f>
        <v>12.724215603763469</v>
      </c>
      <c r="I605" s="12"/>
    </row>
    <row r="606" spans="1:9" x14ac:dyDescent="0.25">
      <c r="A606" s="10"/>
      <c r="C606" s="136">
        <v>122</v>
      </c>
      <c r="D606" s="137">
        <f>'[1]Publikime AL'!D733</f>
        <v>741.22</v>
      </c>
      <c r="E606" s="137">
        <f>'[1]Publikime AL'!E733</f>
        <v>12.199710633763175</v>
      </c>
      <c r="I606" s="12"/>
    </row>
    <row r="607" spans="1:9" x14ac:dyDescent="0.25">
      <c r="A607" s="10"/>
      <c r="C607" s="136">
        <v>123</v>
      </c>
      <c r="D607" s="137">
        <f>'[1]Publikime AL'!D734</f>
        <v>695.66</v>
      </c>
      <c r="E607" s="137">
        <f>'[1]Publikime AL'!E734</f>
        <v>11.303361323763511</v>
      </c>
      <c r="I607" s="12"/>
    </row>
    <row r="608" spans="1:9" x14ac:dyDescent="0.25">
      <c r="A608" s="10"/>
      <c r="C608" s="136">
        <v>124</v>
      </c>
      <c r="D608" s="137">
        <f>'[1]Publikime AL'!D735</f>
        <v>675.85</v>
      </c>
      <c r="E608" s="137">
        <f>'[1]Publikime AL'!E735</f>
        <v>12.278186733763164</v>
      </c>
      <c r="I608" s="12"/>
    </row>
    <row r="609" spans="1:9" ht="15.75" customHeight="1" x14ac:dyDescent="0.25">
      <c r="A609" s="10"/>
      <c r="C609" s="136">
        <v>125</v>
      </c>
      <c r="D609" s="137">
        <f>'[1]Publikime AL'!D736</f>
        <v>672.05</v>
      </c>
      <c r="E609" s="137">
        <f>'[1]Publikime AL'!E736</f>
        <v>12.226612343762895</v>
      </c>
      <c r="I609" s="12"/>
    </row>
    <row r="610" spans="1:9" x14ac:dyDescent="0.25">
      <c r="A610" s="10"/>
      <c r="C610" s="136">
        <v>126</v>
      </c>
      <c r="D610" s="137">
        <f>'[1]Publikime AL'!D737</f>
        <v>701.04</v>
      </c>
      <c r="E610" s="137">
        <f>'[1]Publikime AL'!E737</f>
        <v>14.301569163762906</v>
      </c>
      <c r="I610" s="12"/>
    </row>
    <row r="611" spans="1:9" x14ac:dyDescent="0.25">
      <c r="A611" s="10"/>
      <c r="C611" s="136">
        <v>127</v>
      </c>
      <c r="D611" s="137">
        <f>'[1]Publikime AL'!D738</f>
        <v>779.6</v>
      </c>
      <c r="E611" s="137">
        <f>'[1]Publikime AL'!E738</f>
        <v>15.932508713763355</v>
      </c>
      <c r="I611" s="12"/>
    </row>
    <row r="612" spans="1:9" x14ac:dyDescent="0.25">
      <c r="A612" s="10"/>
      <c r="C612" s="136">
        <v>128</v>
      </c>
      <c r="D612" s="137">
        <f>'[1]Publikime AL'!D739</f>
        <v>859.57</v>
      </c>
      <c r="E612" s="137">
        <f>'[1]Publikime AL'!E739</f>
        <v>19.480833783763273</v>
      </c>
      <c r="I612" s="12"/>
    </row>
    <row r="613" spans="1:9" x14ac:dyDescent="0.25">
      <c r="A613" s="10"/>
      <c r="C613" s="136">
        <v>129</v>
      </c>
      <c r="D613" s="137">
        <f>'[1]Publikime AL'!D740</f>
        <v>944.51</v>
      </c>
      <c r="E613" s="137">
        <f>'[1]Publikime AL'!E740</f>
        <v>27.478960383763024</v>
      </c>
      <c r="I613" s="12"/>
    </row>
    <row r="614" spans="1:9" x14ac:dyDescent="0.25">
      <c r="A614" s="10"/>
      <c r="C614" s="136">
        <v>130</v>
      </c>
      <c r="D614" s="137">
        <f>'[1]Publikime AL'!D741</f>
        <v>975.61</v>
      </c>
      <c r="E614" s="137">
        <f>'[1]Publikime AL'!E741</f>
        <v>33.96722795376354</v>
      </c>
      <c r="I614" s="12"/>
    </row>
    <row r="615" spans="1:9" x14ac:dyDescent="0.25">
      <c r="A615" s="10"/>
      <c r="C615" s="136">
        <v>131</v>
      </c>
      <c r="D615" s="137">
        <f>'[1]Publikime AL'!D742</f>
        <v>998.51</v>
      </c>
      <c r="E615" s="137">
        <f>'[1]Publikime AL'!E742</f>
        <v>29.500401793763558</v>
      </c>
      <c r="I615" s="12"/>
    </row>
    <row r="616" spans="1:9" x14ac:dyDescent="0.25">
      <c r="A616" s="10"/>
      <c r="C616" s="136">
        <v>132</v>
      </c>
      <c r="D616" s="137">
        <f>'[1]Publikime AL'!D743</f>
        <v>1043.33</v>
      </c>
      <c r="E616" s="137">
        <f>'[1]Publikime AL'!E743</f>
        <v>24.60411515376336</v>
      </c>
      <c r="I616" s="12"/>
    </row>
    <row r="617" spans="1:9" x14ac:dyDescent="0.25">
      <c r="A617" s="10"/>
      <c r="C617" s="136">
        <v>133</v>
      </c>
      <c r="D617" s="137">
        <f>'[1]Publikime AL'!D744</f>
        <v>1094.55</v>
      </c>
      <c r="E617" s="137">
        <f>'[1]Publikime AL'!E744</f>
        <v>20.887066303763504</v>
      </c>
      <c r="I617" s="12"/>
    </row>
    <row r="618" spans="1:9" x14ac:dyDescent="0.25">
      <c r="A618" s="10"/>
      <c r="C618" s="136">
        <v>134</v>
      </c>
      <c r="D618" s="137">
        <f>'[1]Publikime AL'!D745</f>
        <v>1129.7</v>
      </c>
      <c r="E618" s="137">
        <f>'[1]Publikime AL'!E745</f>
        <v>17.070559023762826</v>
      </c>
      <c r="I618" s="12"/>
    </row>
    <row r="619" spans="1:9" x14ac:dyDescent="0.25">
      <c r="A619" s="10"/>
      <c r="C619" s="136">
        <v>135</v>
      </c>
      <c r="D619" s="137">
        <f>'[1]Publikime AL'!D746</f>
        <v>1121.1400000000001</v>
      </c>
      <c r="E619" s="137">
        <f>'[1]Publikime AL'!E746</f>
        <v>15.636427313762852</v>
      </c>
      <c r="I619" s="12"/>
    </row>
    <row r="620" spans="1:9" x14ac:dyDescent="0.25">
      <c r="A620" s="10"/>
      <c r="C620" s="136">
        <v>136</v>
      </c>
      <c r="D620" s="137">
        <f>'[1]Publikime AL'!D747</f>
        <v>1107.8</v>
      </c>
      <c r="E620" s="137">
        <f>'[1]Publikime AL'!E747</f>
        <v>14.586513583763121</v>
      </c>
      <c r="I620" s="12"/>
    </row>
    <row r="621" spans="1:9" x14ac:dyDescent="0.25">
      <c r="A621" s="10"/>
      <c r="C621" s="136">
        <v>137</v>
      </c>
      <c r="D621" s="137">
        <f>'[1]Publikime AL'!D748</f>
        <v>1116.93</v>
      </c>
      <c r="E621" s="137">
        <f>'[1]Publikime AL'!E748</f>
        <v>14.670481273763016</v>
      </c>
      <c r="I621" s="12"/>
    </row>
    <row r="622" spans="1:9" x14ac:dyDescent="0.25">
      <c r="A622" s="10"/>
      <c r="C622" s="136">
        <v>138</v>
      </c>
      <c r="D622" s="137">
        <f>'[1]Publikime AL'!D749</f>
        <v>1190.3599999999999</v>
      </c>
      <c r="E622" s="137">
        <f>'[1]Publikime AL'!E749</f>
        <v>21.020040763763518</v>
      </c>
      <c r="I622" s="12"/>
    </row>
    <row r="623" spans="1:9" x14ac:dyDescent="0.25">
      <c r="A623" s="10"/>
      <c r="C623" s="136">
        <v>139</v>
      </c>
      <c r="D623" s="137">
        <f>'[1]Publikime AL'!D750</f>
        <v>1248.82</v>
      </c>
      <c r="E623" s="137">
        <f>'[1]Publikime AL'!E750</f>
        <v>23.535503603763118</v>
      </c>
      <c r="I623" s="12"/>
    </row>
    <row r="624" spans="1:9" x14ac:dyDescent="0.25">
      <c r="A624" s="10"/>
      <c r="C624" s="136">
        <v>140</v>
      </c>
      <c r="D624" s="137">
        <f>'[1]Publikime AL'!D751</f>
        <v>1258.46</v>
      </c>
      <c r="E624" s="137">
        <f>'[1]Publikime AL'!E751</f>
        <v>23.849219433764119</v>
      </c>
      <c r="I624" s="12"/>
    </row>
    <row r="625" spans="1:9" x14ac:dyDescent="0.25">
      <c r="A625" s="10"/>
      <c r="C625" s="136">
        <v>141</v>
      </c>
      <c r="D625" s="137">
        <f>'[1]Publikime AL'!D752</f>
        <v>1268.3599999999999</v>
      </c>
      <c r="E625" s="137">
        <f>'[1]Publikime AL'!E752</f>
        <v>23.625567893763673</v>
      </c>
      <c r="I625" s="12"/>
    </row>
    <row r="626" spans="1:9" x14ac:dyDescent="0.25">
      <c r="A626" s="10"/>
      <c r="C626" s="136">
        <v>142</v>
      </c>
      <c r="D626" s="137">
        <f>'[1]Publikime AL'!D753</f>
        <v>1244.8499999999999</v>
      </c>
      <c r="E626" s="137">
        <f>'[1]Publikime AL'!E753</f>
        <v>21.334459463762869</v>
      </c>
      <c r="I626" s="12"/>
    </row>
    <row r="627" spans="1:9" x14ac:dyDescent="0.25">
      <c r="A627" s="10"/>
      <c r="C627" s="136">
        <v>143</v>
      </c>
      <c r="D627" s="137">
        <f>'[1]Publikime AL'!D754</f>
        <v>1141.43</v>
      </c>
      <c r="E627" s="137">
        <f>'[1]Publikime AL'!E754</f>
        <v>21.439719103763082</v>
      </c>
      <c r="I627" s="12"/>
    </row>
    <row r="628" spans="1:9" x14ac:dyDescent="0.25">
      <c r="A628" s="10"/>
      <c r="C628" s="136">
        <v>144</v>
      </c>
      <c r="D628" s="137">
        <f>'[1]Publikime AL'!D755</f>
        <v>977.26</v>
      </c>
      <c r="E628" s="137">
        <f>'[1]Publikime AL'!E755</f>
        <v>20.953692253763279</v>
      </c>
      <c r="I628" s="12"/>
    </row>
    <row r="629" spans="1:9" x14ac:dyDescent="0.25">
      <c r="A629" s="10"/>
      <c r="C629" s="136">
        <v>145</v>
      </c>
      <c r="D629" s="137">
        <f>'[1]Publikime AL'!D756</f>
        <v>833.91</v>
      </c>
      <c r="E629" s="137">
        <f>'[1]Publikime AL'!E756</f>
        <v>13.635474103763272</v>
      </c>
      <c r="I629" s="12"/>
    </row>
    <row r="630" spans="1:9" x14ac:dyDescent="0.25">
      <c r="A630" s="10"/>
      <c r="C630" s="136">
        <v>146</v>
      </c>
      <c r="D630" s="137">
        <f>'[1]Publikime AL'!D757</f>
        <v>766.64</v>
      </c>
      <c r="E630" s="137">
        <f>'[1]Publikime AL'!E757</f>
        <v>12.521591873763327</v>
      </c>
      <c r="I630" s="12"/>
    </row>
    <row r="631" spans="1:9" x14ac:dyDescent="0.25">
      <c r="A631" s="10"/>
      <c r="C631" s="136">
        <v>147</v>
      </c>
      <c r="D631" s="137">
        <f>'[1]Publikime AL'!D758</f>
        <v>713.88</v>
      </c>
      <c r="E631" s="137">
        <f>'[1]Publikime AL'!E758</f>
        <v>12.06483651376368</v>
      </c>
      <c r="I631" s="12"/>
    </row>
    <row r="632" spans="1:9" x14ac:dyDescent="0.25">
      <c r="A632" s="10"/>
      <c r="C632" s="136">
        <v>148</v>
      </c>
      <c r="D632" s="137">
        <f>'[1]Publikime AL'!D759</f>
        <v>689.9</v>
      </c>
      <c r="E632" s="137">
        <f>'[1]Publikime AL'!E759</f>
        <v>11.461272973763698</v>
      </c>
      <c r="I632" s="12"/>
    </row>
    <row r="633" spans="1:9" x14ac:dyDescent="0.25">
      <c r="A633" s="10"/>
      <c r="C633" s="136">
        <v>149</v>
      </c>
      <c r="D633" s="137">
        <f>'[1]Publikime AL'!D760</f>
        <v>688.07</v>
      </c>
      <c r="E633" s="137">
        <f>'[1]Publikime AL'!E760</f>
        <v>11.812831643763161</v>
      </c>
      <c r="I633" s="12"/>
    </row>
    <row r="634" spans="1:9" x14ac:dyDescent="0.25">
      <c r="A634" s="10"/>
      <c r="C634" s="136">
        <v>150</v>
      </c>
      <c r="D634" s="137">
        <f>'[1]Publikime AL'!D761</f>
        <v>694.71</v>
      </c>
      <c r="E634" s="137">
        <f>'[1]Publikime AL'!E761</f>
        <v>12.632035683763434</v>
      </c>
      <c r="I634" s="12"/>
    </row>
    <row r="635" spans="1:9" x14ac:dyDescent="0.25">
      <c r="A635" s="10"/>
      <c r="C635" s="136">
        <v>151</v>
      </c>
      <c r="D635" s="137">
        <f>'[1]Publikime AL'!D762</f>
        <v>756.3</v>
      </c>
      <c r="E635" s="137">
        <f>'[1]Publikime AL'!E762</f>
        <v>13.957387613763444</v>
      </c>
      <c r="I635" s="12"/>
    </row>
    <row r="636" spans="1:9" x14ac:dyDescent="0.25">
      <c r="A636" s="10"/>
      <c r="C636" s="136">
        <v>152</v>
      </c>
      <c r="D636" s="137">
        <f>'[1]Publikime AL'!D763</f>
        <v>799.44</v>
      </c>
      <c r="E636" s="137">
        <f>'[1]Publikime AL'!E763</f>
        <v>15.519654713763771</v>
      </c>
      <c r="I636" s="12"/>
    </row>
    <row r="637" spans="1:9" x14ac:dyDescent="0.25">
      <c r="A637" s="10"/>
      <c r="C637" s="136">
        <v>153</v>
      </c>
      <c r="D637" s="137">
        <f>'[1]Publikime AL'!D764</f>
        <v>868.3</v>
      </c>
      <c r="E637" s="137">
        <f>'[1]Publikime AL'!E764</f>
        <v>17.537370633763658</v>
      </c>
      <c r="I637" s="12"/>
    </row>
    <row r="638" spans="1:9" x14ac:dyDescent="0.25">
      <c r="A638" s="10"/>
      <c r="C638" s="136">
        <v>154</v>
      </c>
      <c r="D638" s="137">
        <f>'[1]Publikime AL'!D765</f>
        <v>890.86</v>
      </c>
      <c r="E638" s="137">
        <f>'[1]Publikime AL'!E765</f>
        <v>21.594561163763728</v>
      </c>
      <c r="I638" s="12"/>
    </row>
    <row r="639" spans="1:9" x14ac:dyDescent="0.25">
      <c r="A639" s="10"/>
      <c r="C639" s="136">
        <v>155</v>
      </c>
      <c r="D639" s="137">
        <f>'[1]Publikime AL'!D766</f>
        <v>950.52</v>
      </c>
      <c r="E639" s="137">
        <f>'[1]Publikime AL'!E766</f>
        <v>25.46008059376345</v>
      </c>
      <c r="I639" s="12"/>
    </row>
    <row r="640" spans="1:9" x14ac:dyDescent="0.25">
      <c r="A640" s="10"/>
      <c r="C640" s="136">
        <v>156</v>
      </c>
      <c r="D640" s="137">
        <f>'[1]Publikime AL'!D767</f>
        <v>1002.75</v>
      </c>
      <c r="E640" s="137">
        <f>'[1]Publikime AL'!E767</f>
        <v>24.862175453763712</v>
      </c>
      <c r="I640" s="12"/>
    </row>
    <row r="641" spans="1:9" x14ac:dyDescent="0.25">
      <c r="A641" s="10"/>
      <c r="C641" s="136">
        <v>157</v>
      </c>
      <c r="D641" s="137">
        <f>'[1]Publikime AL'!D768</f>
        <v>1019.72</v>
      </c>
      <c r="E641" s="137">
        <f>'[1]Publikime AL'!E768</f>
        <v>23.068657103763371</v>
      </c>
      <c r="I641" s="12"/>
    </row>
    <row r="642" spans="1:9" x14ac:dyDescent="0.25">
      <c r="A642" s="10"/>
      <c r="C642" s="136">
        <v>158</v>
      </c>
      <c r="D642" s="137">
        <f>'[1]Publikime AL'!D769</f>
        <v>1032.9100000000001</v>
      </c>
      <c r="E642" s="137">
        <f>'[1]Publikime AL'!E769</f>
        <v>22.22947675376372</v>
      </c>
      <c r="I642" s="12"/>
    </row>
    <row r="643" spans="1:9" x14ac:dyDescent="0.25">
      <c r="A643" s="10"/>
      <c r="C643" s="136">
        <v>159</v>
      </c>
      <c r="D643" s="137">
        <f>'[1]Publikime AL'!D770</f>
        <v>1013.73</v>
      </c>
      <c r="E643" s="137">
        <f>'[1]Publikime AL'!E770</f>
        <v>17.902330203763768</v>
      </c>
      <c r="I643" s="12"/>
    </row>
    <row r="644" spans="1:9" x14ac:dyDescent="0.25">
      <c r="A644" s="10"/>
      <c r="C644" s="136">
        <v>160</v>
      </c>
      <c r="D644" s="137">
        <f>'[1]Publikime AL'!D771</f>
        <v>1045.3800000000001</v>
      </c>
      <c r="E644" s="137">
        <f>'[1]Publikime AL'!E771</f>
        <v>16.284077313763646</v>
      </c>
      <c r="I644" s="12"/>
    </row>
    <row r="645" spans="1:9" x14ac:dyDescent="0.25">
      <c r="A645" s="10"/>
      <c r="C645" s="136">
        <v>161</v>
      </c>
      <c r="D645" s="137">
        <f>'[1]Publikime AL'!D772</f>
        <v>1085.45</v>
      </c>
      <c r="E645" s="137">
        <f>'[1]Publikime AL'!E772</f>
        <v>14.977464453763446</v>
      </c>
      <c r="I645" s="12"/>
    </row>
    <row r="646" spans="1:9" x14ac:dyDescent="0.25">
      <c r="A646" s="10"/>
      <c r="C646" s="136">
        <v>162</v>
      </c>
      <c r="D646" s="137">
        <f>'[1]Publikime AL'!D773</f>
        <v>1096.6400000000001</v>
      </c>
      <c r="E646" s="137">
        <f>'[1]Publikime AL'!E773</f>
        <v>16.880754243763477</v>
      </c>
      <c r="I646" s="12"/>
    </row>
    <row r="647" spans="1:9" x14ac:dyDescent="0.25">
      <c r="A647" s="10"/>
      <c r="C647" s="136">
        <v>163</v>
      </c>
      <c r="D647" s="137">
        <f>'[1]Publikime AL'!D774</f>
        <v>1255.29</v>
      </c>
      <c r="E647" s="137">
        <f>'[1]Publikime AL'!E774</f>
        <v>19.704510123763157</v>
      </c>
      <c r="I647" s="12"/>
    </row>
    <row r="648" spans="1:9" x14ac:dyDescent="0.25">
      <c r="A648" s="10"/>
      <c r="C648" s="136">
        <v>164</v>
      </c>
      <c r="D648" s="137">
        <f>'[1]Publikime AL'!D775</f>
        <v>1282.8399999999999</v>
      </c>
      <c r="E648" s="137">
        <f>'[1]Publikime AL'!E775</f>
        <v>16.825492823762943</v>
      </c>
      <c r="I648" s="12"/>
    </row>
    <row r="649" spans="1:9" x14ac:dyDescent="0.25">
      <c r="A649" s="10"/>
      <c r="C649" s="136">
        <v>165</v>
      </c>
      <c r="D649" s="137">
        <f>'[1]Publikime AL'!D776</f>
        <v>1307.6099999999999</v>
      </c>
      <c r="E649" s="137">
        <f>'[1]Publikime AL'!E776</f>
        <v>14.927618093764067</v>
      </c>
      <c r="I649" s="12"/>
    </row>
    <row r="650" spans="1:9" x14ac:dyDescent="0.25">
      <c r="A650" s="10"/>
      <c r="C650" s="136">
        <v>166</v>
      </c>
      <c r="D650" s="137">
        <f>'[1]Publikime AL'!D777</f>
        <v>1291.17</v>
      </c>
      <c r="E650" s="137">
        <f>'[1]Publikime AL'!E777</f>
        <v>14.18360530376367</v>
      </c>
      <c r="I650" s="12"/>
    </row>
    <row r="651" spans="1:9" x14ac:dyDescent="0.25">
      <c r="A651" s="10"/>
      <c r="C651" s="136">
        <v>167</v>
      </c>
      <c r="D651" s="137">
        <f>'[1]Publikime AL'!D778</f>
        <v>1125.1300000000001</v>
      </c>
      <c r="E651" s="137">
        <f>'[1]Publikime AL'!E778</f>
        <v>17.0635330437633</v>
      </c>
      <c r="I651" s="12"/>
    </row>
    <row r="652" spans="1:9" x14ac:dyDescent="0.25">
      <c r="A652" s="10"/>
      <c r="C652" s="138">
        <v>168</v>
      </c>
      <c r="D652" s="137">
        <f>'[1]Publikime AL'!D779</f>
        <v>965.83</v>
      </c>
      <c r="E652" s="137">
        <f>'[1]Publikime AL'!E779</f>
        <v>15.868164593763822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9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40"/>
      <c r="B655" s="133"/>
      <c r="C655" s="133"/>
      <c r="D655" s="133"/>
      <c r="E655" s="133"/>
      <c r="F655" s="133"/>
      <c r="G655" s="133"/>
      <c r="H655" s="133"/>
      <c r="I655" s="134"/>
    </row>
    <row r="656" spans="1:9" ht="15.75" x14ac:dyDescent="0.25">
      <c r="A656" s="140"/>
      <c r="C656" s="141" t="s">
        <v>368</v>
      </c>
      <c r="D656" s="142" t="s">
        <v>369</v>
      </c>
      <c r="E656" s="143" t="s">
        <v>370</v>
      </c>
      <c r="F656" s="133"/>
      <c r="G656" s="133"/>
      <c r="H656" s="133"/>
      <c r="I656" s="134"/>
    </row>
    <row r="657" spans="1:9" ht="15.75" x14ac:dyDescent="0.25">
      <c r="A657" s="140"/>
      <c r="C657" s="86">
        <v>1</v>
      </c>
      <c r="D657" s="144">
        <f>'[1]Publikime AL'!D812</f>
        <v>22000</v>
      </c>
      <c r="E657" s="144">
        <f>'[1]Publikime AL'!E812</f>
        <v>30000</v>
      </c>
      <c r="F657" s="133"/>
      <c r="G657" s="133"/>
      <c r="H657" s="133"/>
      <c r="I657" s="134"/>
    </row>
    <row r="658" spans="1:9" ht="15.75" x14ac:dyDescent="0.25">
      <c r="A658" s="140"/>
      <c r="C658" s="86">
        <v>2</v>
      </c>
      <c r="D658" s="144">
        <f>'[1]Publikime AL'!D813</f>
        <v>21000</v>
      </c>
      <c r="E658" s="144">
        <f>'[1]Publikime AL'!E813</f>
        <v>25000</v>
      </c>
      <c r="F658" s="133"/>
      <c r="G658" s="133"/>
      <c r="H658" s="133"/>
      <c r="I658" s="134"/>
    </row>
    <row r="659" spans="1:9" ht="15.75" x14ac:dyDescent="0.25">
      <c r="A659" s="140"/>
      <c r="C659" s="86">
        <v>3</v>
      </c>
      <c r="D659" s="144">
        <f>'[1]Publikime AL'!D814</f>
        <v>20000</v>
      </c>
      <c r="E659" s="144">
        <f>'[1]Publikime AL'!E814</f>
        <v>22000</v>
      </c>
      <c r="F659" s="133"/>
      <c r="G659" s="133"/>
      <c r="H659" s="133"/>
      <c r="I659" s="134"/>
    </row>
    <row r="660" spans="1:9" ht="15.75" x14ac:dyDescent="0.25">
      <c r="A660" s="140"/>
      <c r="C660" s="86">
        <v>4</v>
      </c>
      <c r="D660" s="144">
        <f>'[1]Publikime AL'!D815</f>
        <v>19000</v>
      </c>
      <c r="E660" s="144">
        <f>'[1]Publikime AL'!E815</f>
        <v>20000</v>
      </c>
      <c r="F660" s="133"/>
      <c r="G660" s="133"/>
      <c r="H660" s="133"/>
      <c r="I660" s="134"/>
    </row>
    <row r="661" spans="1:9" ht="15.75" x14ac:dyDescent="0.25">
      <c r="A661" s="140"/>
      <c r="C661" s="86">
        <v>5</v>
      </c>
      <c r="D661" s="144">
        <f>'[1]Publikime AL'!D816</f>
        <v>19000</v>
      </c>
      <c r="E661" s="144">
        <f>'[1]Publikime AL'!E816</f>
        <v>20000</v>
      </c>
      <c r="F661" s="133"/>
      <c r="G661" s="133"/>
      <c r="H661" s="133"/>
      <c r="I661" s="134"/>
    </row>
    <row r="662" spans="1:9" ht="15.75" x14ac:dyDescent="0.25">
      <c r="A662" s="140"/>
      <c r="C662" s="86">
        <v>6</v>
      </c>
      <c r="D662" s="144">
        <f>'[1]Publikime AL'!D817</f>
        <v>19000</v>
      </c>
      <c r="E662" s="144">
        <f>'[1]Publikime AL'!E817</f>
        <v>20000</v>
      </c>
      <c r="F662" s="133"/>
      <c r="G662" s="133"/>
      <c r="H662" s="133"/>
      <c r="I662" s="134"/>
    </row>
    <row r="663" spans="1:9" ht="15.75" x14ac:dyDescent="0.25">
      <c r="A663" s="140"/>
      <c r="C663" s="86">
        <v>7</v>
      </c>
      <c r="D663" s="144">
        <f>'[1]Publikime AL'!D818</f>
        <v>20000</v>
      </c>
      <c r="E663" s="144">
        <f>'[1]Publikime AL'!E818</f>
        <v>22000</v>
      </c>
      <c r="F663" s="133"/>
      <c r="G663" s="133"/>
      <c r="H663" s="133"/>
      <c r="I663" s="134"/>
    </row>
    <row r="664" spans="1:9" ht="15.75" x14ac:dyDescent="0.25">
      <c r="A664" s="140"/>
      <c r="C664" s="86">
        <v>8</v>
      </c>
      <c r="D664" s="144">
        <f>'[1]Publikime AL'!D819</f>
        <v>20000</v>
      </c>
      <c r="E664" s="144">
        <f>'[1]Publikime AL'!E819</f>
        <v>22000</v>
      </c>
      <c r="F664" s="133"/>
      <c r="G664" s="133"/>
      <c r="H664" s="133"/>
      <c r="I664" s="134"/>
    </row>
    <row r="665" spans="1:9" ht="15.75" x14ac:dyDescent="0.25">
      <c r="A665" s="140"/>
      <c r="C665" s="86">
        <v>9</v>
      </c>
      <c r="D665" s="144">
        <f>'[1]Publikime AL'!D820</f>
        <v>19000</v>
      </c>
      <c r="E665" s="144">
        <f>'[1]Publikime AL'!E820</f>
        <v>20000</v>
      </c>
      <c r="F665" s="133"/>
      <c r="G665" s="133"/>
      <c r="H665" s="133"/>
      <c r="I665" s="134"/>
    </row>
    <row r="666" spans="1:9" ht="15.75" x14ac:dyDescent="0.25">
      <c r="A666" s="140"/>
      <c r="C666" s="86">
        <v>10</v>
      </c>
      <c r="D666" s="144">
        <f>'[1]Publikime AL'!D821</f>
        <v>20000</v>
      </c>
      <c r="E666" s="144">
        <f>'[1]Publikime AL'!E821</f>
        <v>21000</v>
      </c>
      <c r="F666" s="133"/>
      <c r="G666" s="133"/>
      <c r="H666" s="133"/>
      <c r="I666" s="134"/>
    </row>
    <row r="667" spans="1:9" ht="15.75" x14ac:dyDescent="0.25">
      <c r="A667" s="140"/>
      <c r="C667" s="86">
        <v>11</v>
      </c>
      <c r="D667" s="144">
        <f>'[1]Publikime AL'!D822</f>
        <v>21000</v>
      </c>
      <c r="E667" s="144">
        <f>'[1]Publikime AL'!E822</f>
        <v>22000</v>
      </c>
      <c r="F667" s="133"/>
      <c r="G667" s="133"/>
      <c r="H667" s="133"/>
      <c r="I667" s="134"/>
    </row>
    <row r="668" spans="1:9" ht="15.75" x14ac:dyDescent="0.25">
      <c r="A668" s="140"/>
      <c r="C668" s="86">
        <v>12</v>
      </c>
      <c r="D668" s="144">
        <f>'[1]Publikime AL'!D823</f>
        <v>22000</v>
      </c>
      <c r="E668" s="144">
        <f>'[1]Publikime AL'!E823</f>
        <v>24000</v>
      </c>
      <c r="F668" s="133"/>
      <c r="G668" s="133"/>
      <c r="H668" s="133"/>
      <c r="I668" s="134"/>
    </row>
    <row r="669" spans="1:9" ht="15.75" thickBot="1" x14ac:dyDescent="0.3">
      <c r="A669" s="10"/>
      <c r="H669" s="2"/>
      <c r="I669" s="37"/>
    </row>
    <row r="670" spans="1:9" ht="16.5" thickBot="1" x14ac:dyDescent="0.3">
      <c r="A670" s="139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40"/>
      <c r="B671" s="133"/>
      <c r="C671" s="133"/>
      <c r="D671" s="133"/>
      <c r="E671" s="133"/>
      <c r="F671" s="133"/>
      <c r="G671" s="133"/>
      <c r="H671" s="133"/>
      <c r="I671" s="134"/>
    </row>
    <row r="672" spans="1:9" x14ac:dyDescent="0.25">
      <c r="A672" s="19" t="s">
        <v>259</v>
      </c>
      <c r="B672" s="172" t="str">
        <f>'[1]W-1'!B217</f>
        <v>08/11/2025</v>
      </c>
      <c r="C672" s="172" t="str">
        <f>'[1]W-1'!C217</f>
        <v>08/12/2025</v>
      </c>
      <c r="D672" s="172" t="str">
        <f>'[1]W-1'!D217</f>
        <v>13/08/2025</v>
      </c>
      <c r="E672" s="172" t="str">
        <f>'[1]W-1'!E217</f>
        <v>14/08/2025</v>
      </c>
      <c r="F672" s="172" t="str">
        <f>'[1]W-1'!F217</f>
        <v>15/08/20252</v>
      </c>
      <c r="G672" s="172" t="str">
        <f>'[1]W-1'!G217</f>
        <v>16/08/2025</v>
      </c>
      <c r="H672" s="172" t="str">
        <f>'[1]W-1'!H217</f>
        <v>17/08/20252</v>
      </c>
      <c r="I672" s="134"/>
    </row>
    <row r="673" spans="1:9" x14ac:dyDescent="0.25">
      <c r="A673" s="20" t="s">
        <v>11</v>
      </c>
      <c r="B673" s="19">
        <f>'[1]W-1'!B218</f>
        <v>15</v>
      </c>
      <c r="C673" s="19">
        <f>'[1]W-1'!C218</f>
        <v>11</v>
      </c>
      <c r="D673" s="19">
        <f>'[1]W-1'!D218</f>
        <v>14</v>
      </c>
      <c r="E673" s="19">
        <f>'[1]W-1'!E218</f>
        <v>13</v>
      </c>
      <c r="F673" s="19">
        <f>'[1]W-1'!F218</f>
        <v>12</v>
      </c>
      <c r="G673" s="19">
        <f>'[1]W-1'!G218</f>
        <v>11</v>
      </c>
      <c r="H673" s="19">
        <f>'[1]W-1'!H218</f>
        <v>11</v>
      </c>
      <c r="I673" s="134"/>
    </row>
    <row r="674" spans="1:9" x14ac:dyDescent="0.25">
      <c r="A674" s="20" t="s">
        <v>12</v>
      </c>
      <c r="B674" s="19">
        <f>'[1]W-1'!B219</f>
        <v>30</v>
      </c>
      <c r="C674" s="19">
        <f>'[1]W-1'!C219</f>
        <v>27</v>
      </c>
      <c r="D674" s="19">
        <f>'[1]W-1'!D219</f>
        <v>25</v>
      </c>
      <c r="E674" s="19">
        <f>'[1]W-1'!E219</f>
        <v>26</v>
      </c>
      <c r="F674" s="19">
        <f>'[1]W-1'!F219</f>
        <v>30</v>
      </c>
      <c r="G674" s="19">
        <f>'[1]W-1'!G219</f>
        <v>34</v>
      </c>
      <c r="H674" s="19">
        <f>'[1]W-1'!H219</f>
        <v>25</v>
      </c>
      <c r="I674" s="134"/>
    </row>
    <row r="675" spans="1:9" x14ac:dyDescent="0.25">
      <c r="A675" s="150"/>
      <c r="B675" s="19"/>
      <c r="C675" s="19"/>
      <c r="D675" s="19"/>
      <c r="E675" s="19"/>
      <c r="F675" s="19"/>
      <c r="G675" s="19"/>
      <c r="H675" s="19"/>
      <c r="I675" s="134"/>
    </row>
    <row r="676" spans="1:9" ht="15.75" thickBot="1" x14ac:dyDescent="0.3">
      <c r="A676" s="10"/>
      <c r="H676" s="2"/>
      <c r="I676" s="37"/>
    </row>
    <row r="677" spans="1:9" ht="16.5" thickBot="1" x14ac:dyDescent="0.3">
      <c r="A677" s="139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40"/>
      <c r="B678" s="133"/>
      <c r="C678" s="133"/>
      <c r="D678" s="133"/>
      <c r="E678" s="133"/>
      <c r="F678" s="133"/>
      <c r="G678" s="133"/>
      <c r="H678" s="133"/>
      <c r="I678" s="134"/>
    </row>
    <row r="679" spans="1:9" ht="15.75" x14ac:dyDescent="0.25">
      <c r="A679" s="10"/>
      <c r="C679" s="151" t="s">
        <v>245</v>
      </c>
      <c r="D679" s="142" t="s">
        <v>375</v>
      </c>
      <c r="E679" s="142" t="s">
        <v>267</v>
      </c>
      <c r="F679" s="143" t="s">
        <v>278</v>
      </c>
      <c r="G679" s="133"/>
      <c r="H679" s="133"/>
      <c r="I679" s="134"/>
    </row>
    <row r="680" spans="1:9" ht="15.75" x14ac:dyDescent="0.25">
      <c r="A680" s="10"/>
      <c r="C680" s="152">
        <v>1</v>
      </c>
      <c r="D680" s="153"/>
      <c r="E680" s="153"/>
      <c r="F680" s="154"/>
      <c r="G680" s="133"/>
      <c r="H680" s="133"/>
      <c r="I680" s="134"/>
    </row>
    <row r="681" spans="1:9" ht="15.75" thickBot="1" x14ac:dyDescent="0.3">
      <c r="A681" s="10"/>
      <c r="C681"/>
      <c r="D681"/>
      <c r="E681"/>
      <c r="F681"/>
      <c r="H681" s="2"/>
      <c r="I681" s="37"/>
    </row>
    <row r="682" spans="1:9" ht="16.5" thickBot="1" x14ac:dyDescent="0.3">
      <c r="A682" s="139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51" t="s">
        <v>245</v>
      </c>
      <c r="D684" s="142" t="s">
        <v>375</v>
      </c>
      <c r="E684" s="142" t="s">
        <v>267</v>
      </c>
      <c r="F684" s="143" t="s">
        <v>278</v>
      </c>
      <c r="I684" s="12"/>
    </row>
    <row r="685" spans="1:9" ht="15.75" x14ac:dyDescent="0.25">
      <c r="A685" s="10"/>
      <c r="C685" s="152">
        <v>1</v>
      </c>
      <c r="D685" s="153"/>
      <c r="E685" s="153"/>
      <c r="F685" s="154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7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9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Eblerta.Ajeti@ost.al</dc:creator>
  <cp:lastModifiedBy>Eblerta Ajeti</cp:lastModifiedBy>
  <dcterms:created xsi:type="dcterms:W3CDTF">2024-01-17T13:06:18Z</dcterms:created>
  <dcterms:modified xsi:type="dcterms:W3CDTF">2025-08-18T07:23:23Z</dcterms:modified>
</cp:coreProperties>
</file>